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5200" windowHeight="11550"/>
  </bookViews>
  <sheets>
    <sheet name="г. Белогорск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1" l="1"/>
  <c r="G88" i="1"/>
  <c r="E88" i="1"/>
  <c r="S88" i="1" l="1"/>
  <c r="N88" i="1"/>
  <c r="M88" i="1"/>
  <c r="L88" i="1"/>
  <c r="I88" i="1"/>
  <c r="C85" i="1"/>
  <c r="C83" i="1"/>
  <c r="C82" i="1"/>
  <c r="C81" i="1"/>
  <c r="K80" i="1"/>
  <c r="E80" i="1"/>
  <c r="K79" i="1"/>
  <c r="E79" i="1"/>
  <c r="K74" i="1"/>
  <c r="E74" i="1" s="1"/>
  <c r="E73" i="1"/>
  <c r="Q62" i="1"/>
  <c r="L61" i="1"/>
  <c r="K61" i="1"/>
  <c r="G62" i="1"/>
  <c r="L37" i="1"/>
  <c r="L62" i="1" s="1"/>
  <c r="K37" i="1"/>
  <c r="K62" i="1" s="1"/>
  <c r="E37" i="1"/>
  <c r="O36" i="1"/>
  <c r="O14" i="1"/>
  <c r="O12" i="1"/>
  <c r="E62" i="1" l="1"/>
  <c r="K88" i="1"/>
  <c r="O88" i="1" s="1"/>
  <c r="O74" i="1"/>
</calcChain>
</file>

<file path=xl/sharedStrings.xml><?xml version="1.0" encoding="utf-8"?>
<sst xmlns="http://schemas.openxmlformats.org/spreadsheetml/2006/main" count="186" uniqueCount="155">
  <si>
    <r>
      <t>Сводный план подготовки объектов жилищно-коммунального хозяйства __</t>
    </r>
    <r>
      <rPr>
        <b/>
        <u/>
        <sz val="11"/>
        <color theme="1"/>
        <rFont val="Times New Roman"/>
        <family val="1"/>
        <charset val="204"/>
      </rPr>
      <t>города Белогорск</t>
    </r>
    <r>
      <rPr>
        <b/>
        <sz val="11"/>
        <color theme="1"/>
        <rFont val="Times New Roman"/>
        <family val="1"/>
        <charset val="204"/>
      </rPr>
      <t>_____________________________________ Амурской области к отопительному периоду 2025-2026 года</t>
    </r>
  </si>
  <si>
    <t>№ п/п</t>
  </si>
  <si>
    <t>Наименование мероприятия</t>
  </si>
  <si>
    <r>
      <t xml:space="preserve">Длина заменяемых инженерных сетей в </t>
    </r>
    <r>
      <rPr>
        <u/>
        <sz val="10"/>
        <rFont val="Times New Roman"/>
        <family val="1"/>
        <charset val="204"/>
      </rPr>
      <t>пог.метрах</t>
    </r>
    <r>
      <rPr>
        <b/>
        <sz val="10"/>
        <rFont val="Times New Roman"/>
        <family val="1"/>
        <charset val="204"/>
      </rPr>
      <t xml:space="preserve">, количество ремонтируемых (заменяемых) котлов. </t>
    </r>
    <r>
      <rPr>
        <u/>
        <sz val="10"/>
        <rFont val="Times New Roman"/>
        <family val="1"/>
        <charset val="204"/>
      </rPr>
      <t>шт.</t>
    </r>
  </si>
  <si>
    <t>Всего затрат, тыс. руб</t>
  </si>
  <si>
    <t>Источники финансирования, тыс.руб.</t>
  </si>
  <si>
    <t>Дефицит средств, тыс.руб</t>
  </si>
  <si>
    <t xml:space="preserve">Краткое обоснование* необходимости проведения мероприятий. Срок исполнения, ответственный </t>
  </si>
  <si>
    <t>Местный бюджет</t>
  </si>
  <si>
    <t>Средства предприятий</t>
  </si>
  <si>
    <t>Областной бюджет</t>
  </si>
  <si>
    <t>Иные доходы бюджета</t>
  </si>
  <si>
    <t>Арендная плата предприятий</t>
  </si>
  <si>
    <t>План</t>
  </si>
  <si>
    <t>Собственные средства предприятия</t>
  </si>
  <si>
    <t xml:space="preserve">Средства предусмотренные концесионным соглашением  </t>
  </si>
  <si>
    <t>Средства предусмотренные инвестиционной программой</t>
  </si>
  <si>
    <t>%</t>
  </si>
  <si>
    <t>факт</t>
  </si>
  <si>
    <t>план</t>
  </si>
  <si>
    <t xml:space="preserve">план </t>
  </si>
  <si>
    <t xml:space="preserve"> I Объекты теплоснабжения</t>
  </si>
  <si>
    <t xml:space="preserve">1.1 Текущий ремонт </t>
  </si>
  <si>
    <t>РСО № 1 ООО "Теплоком"</t>
  </si>
  <si>
    <t xml:space="preserve">Мероприятие 1 Текущий ремонт котла №4 КЕ-6,5/14 </t>
  </si>
  <si>
    <t xml:space="preserve">Срок службы более 5 лет, износ составляет - 30%. Для улучшения качества предоставления услуг населению, срок исполнения июнь-октябрь 2025 г. </t>
  </si>
  <si>
    <t>Мероприятие 2 Текущий ремонт котла №3 ДКВР 4-13</t>
  </si>
  <si>
    <t>Мероприятие 3 Текущий ремонт котла №1 ДКВР 4-13</t>
  </si>
  <si>
    <t>Мероприятие 4 Текущий ремонт котла №2 ДКВР 4-13</t>
  </si>
  <si>
    <t>Мероприятие 5 Очистка поверхности нагрева котлов</t>
  </si>
  <si>
    <t xml:space="preserve">Для улучшения качества предоставления услуг населению, срок исполнения сентябрь 2025 г. </t>
  </si>
  <si>
    <t>Мероприятие 6 Ремонт электро оборудования</t>
  </si>
  <si>
    <t xml:space="preserve">Для улучшения качества предоставления услуг населению, срок исполнения июнь-октябрь 2025 г. </t>
  </si>
  <si>
    <t>Мероприятие 7 Ремонт топливоподачи</t>
  </si>
  <si>
    <t xml:space="preserve">Для улучшения качества предоставления услуг населению, срок исполнения июнь 2025 г. </t>
  </si>
  <si>
    <t>Мероприятие 8 Ремонт насосного оборудования (тягодутьевого)</t>
  </si>
  <si>
    <t>Мероприятие 9 Ремонт ШЗУ (шлакозолоудаления)</t>
  </si>
  <si>
    <t>Срок службы - 3 года, износ - 30%. Для улучшения качества предоставления услуг населению, срок исполнения июнь-октябрь 2025 г.</t>
  </si>
  <si>
    <t>Мероприятие 10 Замена изоляции теплотрассы</t>
  </si>
  <si>
    <t xml:space="preserve">Износ - 100%, срок службы 3 года. Для улучшения качества предоставления услуг населению, срок исполнения сентябрь 2025 г. </t>
  </si>
  <si>
    <t>РСО №2 ООО "Дальжилстрой"</t>
  </si>
  <si>
    <t>Мероприятие №1 Замена труб конвективного пучка котла №3</t>
  </si>
  <si>
    <t>плановая замена по сроку службы болееи 3 лет, износ 100%. Август 2025 г.</t>
  </si>
  <si>
    <t>РСО №3 АО "ОМК Стальной путь"</t>
  </si>
  <si>
    <t>Мероприятие №1 Ревизия и плановый ремонт технологического оборудования</t>
  </si>
  <si>
    <t>осмотр оборудования, при необходимости текущий ремонт, июль-октябрь 2025</t>
  </si>
  <si>
    <t>Мероприятие №2 Ревизия и плановый ремонт механизмов углеподачи производственной котельной</t>
  </si>
  <si>
    <t>Мероприятие №3 Ревизия и плановый ремонт сетевых насосов</t>
  </si>
  <si>
    <t>РСО №4 Забайкальская дирекция по тепловодоснабжению - СП ЦДТВ-филиала ОАО "РЖД"</t>
  </si>
  <si>
    <t>Мероприятие №1 Ремонт и ревизия запорной арматуры наружной тепловой сети водопровода к служебно-техническим зданиям котельной №1</t>
  </si>
  <si>
    <t>высокий износ арматурных сетей, выполнение июль-сентябрь 2025</t>
  </si>
  <si>
    <t>Мероприятие №2 Побелка, покраска здния котельной №2 ул.Калинина, 2 ст.Белогорск</t>
  </si>
  <si>
    <t>для улучшения качества предоставления услуг населению, приведения здания в эстетический вид, срок выполнения июль-сентябрь 2025</t>
  </si>
  <si>
    <t>Мероприятие №3 Побелка, покраска котельная №1 ст.Белогорск по ул.Садовая, 31</t>
  </si>
  <si>
    <t>Мероприятие №4 Проведение ревизии и плановый ремонт технологического оборудования котельной №1 ст.Белогорск по ул.Садовая, 31</t>
  </si>
  <si>
    <t>для улучшения качества предоставления услуг населению, срок выполнения июль-сентябрь 2025</t>
  </si>
  <si>
    <t>Мероприятие №5 Побелка, покраска котельной №3 ст.Белогорск по ул.Невского 1а</t>
  </si>
  <si>
    <t>Мероприятие №6 Проведение ревизии и плановый ремонт технологического оборудования колтельной №3 ст.Белогорск по ул.Невского, 1а</t>
  </si>
  <si>
    <t>Мероприятие №8 Проведение ревизии и плановый ремонт технологического оборудования котельной №11 ст.Белогорск по ул.Кирова, 2</t>
  </si>
  <si>
    <t>Всего по разделу 1.1 (текущему ремонту) объекты теплоснабжения РСО</t>
  </si>
  <si>
    <t xml:space="preserve">1.2. Капитальный  ремонт  и модернизация </t>
  </si>
  <si>
    <t>РСО №1 ООО "Теплоком"</t>
  </si>
  <si>
    <t>Мероприятие 1 Капитальный ремонт котла №45 КЕ-6,5/14 (замена топочной части)</t>
  </si>
  <si>
    <t xml:space="preserve">срок службы более - 5 лет. Износ составляет - 30% Для улучшения качества предоставления услуг населению, срок исполнения июль 2025 г. </t>
  </si>
  <si>
    <t>РСО №2 ООО "Горэнерго"</t>
  </si>
  <si>
    <t xml:space="preserve">Мероприятие №1 Модернизация сетей ГВС, сетей теплоснабжения по пер.Зейский котельная "Амурсельмаш" </t>
  </si>
  <si>
    <t xml:space="preserve">срок службы более - 5 лет. Износ составляет - 60% Для улучшения качества предоставления услуг населению, срок исполнения июнь-октябрь 2025 г. </t>
  </si>
  <si>
    <t>Мероприятие №2 Модернизация сетей ГВС, сетей теплоснабжения по пер.Летний котельная "Амурсельмаш"</t>
  </si>
  <si>
    <t>Мероприятие №3 Модернизация теплотрассы ТК7-ТК7б ул.Производственная котельная "Южная"</t>
  </si>
  <si>
    <t>Мероприятие №4 Модернизация насосного оборудования в котельной "Южная"</t>
  </si>
  <si>
    <t xml:space="preserve">срок службы более - 3 лет. Износ составляет - 30% Для улучшения качества предоставления услуг населению, срок исполнения июнь-октябрь 2025 г. </t>
  </si>
  <si>
    <t>Мероприятие №5 Замена труб экономайзеров 2, 4, 5 в котельной "Транспортная"</t>
  </si>
  <si>
    <t xml:space="preserve">срок службы более - 3 лет. Износ составляет - 100% Для улучшения качества предоставления услуг населению, срок исполнения июнь-октябрь 2025 г. </t>
  </si>
  <si>
    <t>Мероприятие №6 Замена труб экономайзера котла №3 котельной "Районная"</t>
  </si>
  <si>
    <t>Мероприятие №7 Модернизация линии щелочения котлов с заменой насоса котельная "Берег"</t>
  </si>
  <si>
    <t xml:space="preserve">срок службы более - 3 лет.  Для улучшения качества предоставления услуг населению, срок исполнения июнь-октябрь 2025 г. </t>
  </si>
  <si>
    <t>Мероприятие №8 Замена насоса на линии щелочения котлов котельная "Транспортная"</t>
  </si>
  <si>
    <t>Мероприятие №9 Замена котла водогрекйного №2 КВм-1,28 КБ с топкой, вентилятором и щитом управления котельная "125 квартал"</t>
  </si>
  <si>
    <t xml:space="preserve">срок службы более - 5 лет. Износ составляет - 100% Для улучшения качества предоставления услуг населению, срок исполнения июнь-октябрь 2025 г. </t>
  </si>
  <si>
    <t>Мероприятие №10 Замена насоса ЦНС(Г) 60-198 с эл.двигателем 55/3000 котельная "Транспортная"</t>
  </si>
  <si>
    <t>Мероприятие №11 Замена деарационной колонки КДА-100 котельная "Транспортная"</t>
  </si>
  <si>
    <t xml:space="preserve">срок службы более - 3лет. Износ составляет - 100% Для улучшения качества предоставления услуг населению, срок исполнения июнь-октябрь 2025 г. </t>
  </si>
  <si>
    <t>Мероприятие №12 Замена дымососа ДН-10/1500 с эл.двигателем 30 кВт котельная "Томская"</t>
  </si>
  <si>
    <t>Мероприятие №13 Замена воздухоподогревателя ВП-Щ-228 котельная "Районная"</t>
  </si>
  <si>
    <t xml:space="preserve">срок службы более - 3 лет. Износ составляет - 60% Для улучшения качества предоставления услуг населению, срок исполнения июнь-октябрь 2025 г. </t>
  </si>
  <si>
    <t>Мероприятие №14 Замена преобразователя частоты 380В, 55/75 кВт котельная "Южная"</t>
  </si>
  <si>
    <t xml:space="preserve">срок службы более - 3 лет. Износ составляет - 90% Для улучшения качества предоставления услуг населению, срок исполнения июнь-октябрь 2025 г. </t>
  </si>
  <si>
    <t>Мероприятие №15 Замена забрасывателей топлива ЗП-600м2 котельная "Районная"</t>
  </si>
  <si>
    <t>Мероприятие №16 Капитальный ремонт водогрейного котла №3 КЕ 10--14С</t>
  </si>
  <si>
    <t xml:space="preserve">срок службы более - 3 лет. Износ составляет - 85% Для улучшения качества предоставления услуг населению, срок исполнения июнь-октябрь 2025 г. </t>
  </si>
  <si>
    <t>Мероприятие №17 Капитальный ремонт водогрейного котла №4 КЕ 10-14С</t>
  </si>
  <si>
    <t>Всего по разделу 1.2. (капремонту и  модернизации МО) объекты теплоснабжения</t>
  </si>
  <si>
    <t>Итого по объектам теплоснабжения</t>
  </si>
  <si>
    <t xml:space="preserve"> II Объекты водоснабжения</t>
  </si>
  <si>
    <t>РСО №1 ООО "Водоканал г.Белогорск"</t>
  </si>
  <si>
    <t>Мероприятие №1 Замена запорной арматуры насосной станции Центрального водозабора ДУ250мм</t>
  </si>
  <si>
    <t>Высокий физический и функционаяльный износ - 85%. Срок службы составляет более 7 лет.Необходима замена для качественного предоставления услуг населению.</t>
  </si>
  <si>
    <t>Мероприятие №2 Замена выпускной трубы Артезианской скважины Центрального водозабора</t>
  </si>
  <si>
    <t>Высокий физический и функционаяльный износ - 80%. Срок службы составляет более 5 лет. Необходимо заменить временную наружную с опуской в грунт.</t>
  </si>
  <si>
    <t>Мероприятие №3 Разработка проектной документации по мероприятию "Строительство водозабора мкр.Южный"</t>
  </si>
  <si>
    <t>в связи с некачественным предоставлением услуги по водоснабжению населения возникла необходимость в
строительстве полноценного водозабора в микрорайоне «Южный», который в
дальнейшем войдет в комплекс «Центрального водозабора» для обеспечения
нормативной водой жителей близлежащих микрорайонов</t>
  </si>
  <si>
    <t>Мероприятие №1 Замена трубопровода от трассы до АБК-1</t>
  </si>
  <si>
    <t>Плановая замена по сроку службы более 20 лет, износ - 85%, август 2025 г.</t>
  </si>
  <si>
    <t>Мероприятие №2 Устройство тепловой изоляции трубопровода</t>
  </si>
  <si>
    <t xml:space="preserve"> III Объекты водоотведения</t>
  </si>
  <si>
    <t>Мероприятие №1 Капитальный ремонт приемной камеры Канализационной насосной станции "Маяковского"</t>
  </si>
  <si>
    <t>Высокий физический и функционаяльный износ - 100%. Срок службы составляет более 5 лет. Необходимо заменить временную наружную с опуской в грунт.</t>
  </si>
  <si>
    <t>Мероприятие №2 Замена насоса марки СМ 200-150-400</t>
  </si>
  <si>
    <t xml:space="preserve">Высокий физический и функционаяльный износ - 100%. Срок службы составляет более 5 лет. </t>
  </si>
  <si>
    <t>Мероприятие №3 Замена насосов типа ЭЦВ6х10х110</t>
  </si>
  <si>
    <t>Мероприятие №4 Капитальный ремонт канализационной станции (КНС) по ул.Маяковского</t>
  </si>
  <si>
    <t>Более 10 лет нарушена работа вентиляции, отсутствие грабельной решетки, необходима замена внутренного запорного коллектора</t>
  </si>
  <si>
    <t>IV  Прочие объекты</t>
  </si>
  <si>
    <t>(заполнение аналогично разделу I)</t>
  </si>
  <si>
    <t>69</t>
  </si>
  <si>
    <t>Итого по ремонту котлов:</t>
  </si>
  <si>
    <t>70</t>
  </si>
  <si>
    <t>Итого по замене котлов:</t>
  </si>
  <si>
    <t>71</t>
  </si>
  <si>
    <t>Итого по замене тепловых сетей:</t>
  </si>
  <si>
    <t>72</t>
  </si>
  <si>
    <t>Итого по ремонту тепловых сетей</t>
  </si>
  <si>
    <t>73</t>
  </si>
  <si>
    <t>Итого по  замене водопроводных сетей</t>
  </si>
  <si>
    <t>74</t>
  </si>
  <si>
    <t>Итого замена канализационных сетей</t>
  </si>
  <si>
    <t>Итого замена электрических сетей</t>
  </si>
  <si>
    <t>ИТОГО по МО (сумма разделов 1+2+3+4)</t>
  </si>
  <si>
    <t>колонка 5 = сумме колонок 7+9+11</t>
  </si>
  <si>
    <t>колонка 11= сумме колонок 12+13+14</t>
  </si>
  <si>
    <t>колонка 6 = сумме колонок: 8+10+16+18</t>
  </si>
  <si>
    <t xml:space="preserve">   * Под кратким обоснованием подразумевается такие данные, как срок службы, степень или процент износа, количество отказов оборудования за отопительный период, экономия</t>
  </si>
  <si>
    <t>ресурсов, заключение Ростехнадзора или других контролирующих органов и пр.</t>
  </si>
  <si>
    <t>Примечания:</t>
  </si>
  <si>
    <r>
      <t xml:space="preserve">1. </t>
    </r>
    <r>
      <rPr>
        <sz val="9"/>
        <rFont val="Times New Roman"/>
        <family val="1"/>
        <charset val="204"/>
      </rPr>
      <t xml:space="preserve">В министерство ЖКХ области необходимо представлять </t>
    </r>
    <r>
      <rPr>
        <b/>
        <sz val="9"/>
        <rFont val="Times New Roman"/>
        <family val="1"/>
        <charset val="204"/>
      </rPr>
      <t xml:space="preserve">СВОДНУЮ ИНФОРМАЦИЮ </t>
    </r>
    <r>
      <rPr>
        <sz val="9"/>
        <rFont val="Times New Roman"/>
        <family val="1"/>
        <charset val="204"/>
      </rPr>
      <t xml:space="preserve"> (то есть объединенную в одну таблицу) по всему муниципальному району (городскому округу)</t>
    </r>
  </si>
  <si>
    <t xml:space="preserve"> в разрезе:  Ресурсоснабжающих организаций (РСО), сельских советов (с/с), поселений.</t>
  </si>
  <si>
    <r>
      <t xml:space="preserve">2. </t>
    </r>
    <r>
      <rPr>
        <sz val="9"/>
        <rFont val="Times New Roman"/>
        <family val="1"/>
        <charset val="204"/>
      </rPr>
      <t>Все мероприятия, приводимые в таблице, необходимо разделить на следующие группы: I. объекты теплоснабжения (в разрезе РСО, с/с, поселений); II. объекты водоснабжения (в разрезе РСО, с/с, поселений); III. Объекты водоотведения (в разрезе РСО, с/с, поселений),  IV. прочие объекты ЖКХ (в разрезе РСО, с/с, поселений). Перечень работ, выполняемых на объектах теплоснабжения, водоснабжения и прочих объектах ЖКХ расположить  в следующем порядке по классификации: текущий ремонт, капитальный ремонт, модернизация (в разрезе с/с, поселений).</t>
    </r>
  </si>
  <si>
    <r>
      <rPr>
        <b/>
        <sz val="9"/>
        <rFont val="Times New Roman"/>
        <family val="1"/>
        <charset val="204"/>
      </rPr>
      <t xml:space="preserve">3. </t>
    </r>
    <r>
      <rPr>
        <sz val="9"/>
        <rFont val="Times New Roman"/>
        <family val="1"/>
        <charset val="204"/>
      </rPr>
      <t>Дефицит средств на подготовку к ОЗП (столбец "19") в столбец "5" (всего затрат) не суммировать.</t>
    </r>
  </si>
  <si>
    <t xml:space="preserve">необходима корректировка В сводный план не внесены сл. Мероприятия : </t>
  </si>
  <si>
    <t>всего</t>
  </si>
  <si>
    <t>областной</t>
  </si>
  <si>
    <t xml:space="preserve">местный </t>
  </si>
  <si>
    <t>Капитальный ремонт скважины №2725 мкр "Южный" г.Белогорск</t>
  </si>
  <si>
    <t>Бурение разведочно-эксплуатационной скважины на воду глубиной 420м.</t>
  </si>
  <si>
    <t>Ремонт теплотрассы ул. Кирова ТК17-ТК19 в районе дома № 78 г. Белогорск</t>
  </si>
  <si>
    <t>Разработка проектной документации по мероприятию "Строительство и реконструкция тепловых сетей от котельной мкр. "Южный" г. Белогорск, Амурская область"</t>
  </si>
  <si>
    <t>Мероприятие №18 Ремонт теплотрассы ул. Кирова ТК17-ТК19 в районе дома № 78 г. Белогорск</t>
  </si>
  <si>
    <t>Мероприятие №19 Разработка проектной документации по мероприятию "Строительство и реконструкция тепловых сетей от котельной мкр. "Южный" г. Белогорск, Амурская область"</t>
  </si>
  <si>
    <t>Мероприятие №4 Капитальный ремонт скважины №2725 мкр "Южный" г.Белогорск</t>
  </si>
  <si>
    <t>Мероприятие №5 Бурение разведочно-эксплуатационной скважины на воду глубиной 420м.</t>
  </si>
  <si>
    <t>Мероприятие №7 Побелка и покраска котельной №11 ст.Белогорск по ул.Кирова, 2</t>
  </si>
  <si>
    <t>износ - 70%, необходима полная замена трубопровода, запорной арматуры, ремонт тепловых камер и плиты</t>
  </si>
  <si>
    <t>данне стоительство и реконтрукция еобходимадля подключения нового объектам теплоснабжения</t>
  </si>
  <si>
    <t>плохое качество воды</t>
  </si>
  <si>
    <t>планируется стр ново объекЦентьный водозабор,. Кторыйй будет обеспеьселе качествой водой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</si>
</sst>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</font>
    <font>
      <sz val="12"/>
      <color theme="1"/>
      <name val="Times New Roman"/>
      <family val="1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5"/>
      </patternFill>
    </fill>
    <fill>
      <patternFill patternType="solid">
        <fgColor rgb="FFFF0000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5" fillId="0" borderId="0"/>
    <xf numFmtId="0" fontId="5" fillId="0" borderId="0"/>
  </cellStyleXfs>
  <cellXfs count="228">
    <xf numFmtId="0" fontId="0" fillId="0" borderId="0" xfId="0"/>
    <xf numFmtId="0" fontId="0" fillId="2" borderId="0" xfId="0" applyFill="1"/>
    <xf numFmtId="0" fontId="6" fillId="0" borderId="22" xfId="2" applyFont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 wrapText="1"/>
    </xf>
    <xf numFmtId="0" fontId="6" fillId="3" borderId="23" xfId="2" applyFont="1" applyFill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3" borderId="27" xfId="2" applyFont="1" applyFill="1" applyBorder="1" applyAlignment="1">
      <alignment horizontal="center" vertical="center" wrapText="1"/>
    </xf>
    <xf numFmtId="0" fontId="6" fillId="2" borderId="27" xfId="2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9" fillId="4" borderId="30" xfId="2" applyFont="1" applyFill="1" applyBorder="1" applyAlignment="1">
      <alignment horizontal="center" vertical="justify"/>
    </xf>
    <xf numFmtId="0" fontId="10" fillId="4" borderId="31" xfId="2" applyFont="1" applyFill="1" applyBorder="1" applyAlignment="1">
      <alignment horizontal="left" vertical="justify" wrapText="1"/>
    </xf>
    <xf numFmtId="0" fontId="11" fillId="4" borderId="31" xfId="2" applyFont="1" applyFill="1" applyBorder="1" applyAlignment="1">
      <alignment horizontal="left" vertical="justify" wrapText="1"/>
    </xf>
    <xf numFmtId="0" fontId="11" fillId="3" borderId="31" xfId="2" applyFont="1" applyFill="1" applyBorder="1" applyAlignment="1">
      <alignment horizontal="left" vertical="justify" wrapText="1"/>
    </xf>
    <xf numFmtId="164" fontId="11" fillId="2" borderId="31" xfId="2" applyNumberFormat="1" applyFont="1" applyFill="1" applyBorder="1" applyAlignment="1">
      <alignment horizontal="center" vertical="top"/>
    </xf>
    <xf numFmtId="164" fontId="11" fillId="3" borderId="31" xfId="2" applyNumberFormat="1" applyFont="1" applyFill="1" applyBorder="1" applyAlignment="1">
      <alignment horizontal="justify" vertical="top"/>
    </xf>
    <xf numFmtId="164" fontId="11" fillId="2" borderId="31" xfId="0" applyNumberFormat="1" applyFont="1" applyFill="1" applyBorder="1" applyAlignment="1">
      <alignment horizontal="center" vertical="top"/>
    </xf>
    <xf numFmtId="164" fontId="11" fillId="3" borderId="31" xfId="2" applyNumberFormat="1" applyFont="1" applyFill="1" applyBorder="1" applyAlignment="1">
      <alignment horizontal="center" vertical="top"/>
    </xf>
    <xf numFmtId="164" fontId="11" fillId="4" borderId="31" xfId="0" applyNumberFormat="1" applyFont="1" applyFill="1" applyBorder="1" applyAlignment="1">
      <alignment horizontal="center" vertical="top"/>
    </xf>
    <xf numFmtId="2" fontId="11" fillId="4" borderId="31" xfId="2" applyNumberFormat="1" applyFont="1" applyFill="1" applyBorder="1" applyAlignment="1">
      <alignment horizontal="center" vertical="top"/>
    </xf>
    <xf numFmtId="2" fontId="12" fillId="4" borderId="31" xfId="0" applyNumberFormat="1" applyFont="1" applyFill="1" applyBorder="1"/>
    <xf numFmtId="165" fontId="11" fillId="4" borderId="31" xfId="2" applyNumberFormat="1" applyFont="1" applyFill="1" applyBorder="1" applyAlignment="1">
      <alignment horizontal="center" vertical="top"/>
    </xf>
    <xf numFmtId="0" fontId="0" fillId="4" borderId="18" xfId="0" applyFill="1" applyBorder="1"/>
    <xf numFmtId="0" fontId="0" fillId="4" borderId="31" xfId="0" applyFill="1" applyBorder="1"/>
    <xf numFmtId="0" fontId="9" fillId="0" borderId="30" xfId="2" applyFont="1" applyFill="1" applyBorder="1" applyAlignment="1">
      <alignment horizontal="center" vertical="justify"/>
    </xf>
    <xf numFmtId="0" fontId="10" fillId="0" borderId="31" xfId="2" applyFont="1" applyBorder="1" applyAlignment="1">
      <alignment horizontal="left" vertical="justify" wrapText="1"/>
    </xf>
    <xf numFmtId="0" fontId="11" fillId="0" borderId="31" xfId="2" applyFont="1" applyBorder="1" applyAlignment="1">
      <alignment horizontal="left" vertical="justify" wrapText="1"/>
    </xf>
    <xf numFmtId="164" fontId="11" fillId="5" borderId="31" xfId="0" applyNumberFormat="1" applyFont="1" applyFill="1" applyBorder="1" applyAlignment="1">
      <alignment horizontal="center" vertical="top"/>
    </xf>
    <xf numFmtId="2" fontId="11" fillId="5" borderId="31" xfId="2" applyNumberFormat="1" applyFont="1" applyFill="1" applyBorder="1" applyAlignment="1">
      <alignment horizontal="center" vertical="top"/>
    </xf>
    <xf numFmtId="2" fontId="12" fillId="5" borderId="31" xfId="0" applyNumberFormat="1" applyFont="1" applyFill="1" applyBorder="1"/>
    <xf numFmtId="2" fontId="12" fillId="5" borderId="19" xfId="0" applyNumberFormat="1" applyFont="1" applyFill="1" applyBorder="1"/>
    <xf numFmtId="165" fontId="11" fillId="5" borderId="31" xfId="2" applyNumberFormat="1" applyFont="1" applyFill="1" applyBorder="1" applyAlignment="1">
      <alignment horizontal="center" vertical="top"/>
    </xf>
    <xf numFmtId="0" fontId="0" fillId="0" borderId="18" xfId="0" applyBorder="1"/>
    <xf numFmtId="0" fontId="0" fillId="0" borderId="31" xfId="0" applyBorder="1"/>
    <xf numFmtId="0" fontId="9" fillId="0" borderId="32" xfId="2" applyFont="1" applyFill="1" applyBorder="1" applyAlignment="1">
      <alignment horizontal="center" vertical="justify"/>
    </xf>
    <xf numFmtId="0" fontId="10" fillId="0" borderId="11" xfId="2" applyFont="1" applyBorder="1" applyAlignment="1">
      <alignment horizontal="left" vertical="justify" wrapText="1"/>
    </xf>
    <xf numFmtId="0" fontId="11" fillId="0" borderId="11" xfId="2" applyFont="1" applyBorder="1" applyAlignment="1">
      <alignment horizontal="left" vertical="justify" wrapText="1"/>
    </xf>
    <xf numFmtId="0" fontId="11" fillId="3" borderId="11" xfId="2" applyFont="1" applyFill="1" applyBorder="1" applyAlignment="1">
      <alignment horizontal="left" vertical="justify" wrapText="1"/>
    </xf>
    <xf numFmtId="164" fontId="11" fillId="2" borderId="11" xfId="2" applyNumberFormat="1" applyFont="1" applyFill="1" applyBorder="1" applyAlignment="1">
      <alignment horizontal="center" vertical="top"/>
    </xf>
    <xf numFmtId="164" fontId="11" fillId="2" borderId="11" xfId="0" applyNumberFormat="1" applyFont="1" applyFill="1" applyBorder="1" applyAlignment="1">
      <alignment horizontal="center"/>
    </xf>
    <xf numFmtId="164" fontId="11" fillId="3" borderId="11" xfId="2" applyNumberFormat="1" applyFont="1" applyFill="1" applyBorder="1" applyAlignment="1">
      <alignment horizontal="center" vertical="top"/>
    </xf>
    <xf numFmtId="164" fontId="11" fillId="5" borderId="11" xfId="0" applyNumberFormat="1" applyFont="1" applyFill="1" applyBorder="1" applyAlignment="1">
      <alignment horizontal="center"/>
    </xf>
    <xf numFmtId="2" fontId="11" fillId="5" borderId="11" xfId="2" applyNumberFormat="1" applyFont="1" applyFill="1" applyBorder="1" applyAlignment="1">
      <alignment horizontal="center" vertical="top"/>
    </xf>
    <xf numFmtId="2" fontId="12" fillId="5" borderId="11" xfId="0" applyNumberFormat="1" applyFont="1" applyFill="1" applyBorder="1"/>
    <xf numFmtId="2" fontId="11" fillId="5" borderId="16" xfId="2" applyNumberFormat="1" applyFont="1" applyFill="1" applyBorder="1" applyAlignment="1">
      <alignment horizontal="center" vertical="top"/>
    </xf>
    <xf numFmtId="165" fontId="11" fillId="5" borderId="11" xfId="2" applyNumberFormat="1" applyFont="1" applyFill="1" applyBorder="1" applyAlignment="1">
      <alignment horizontal="center" vertical="top"/>
    </xf>
    <xf numFmtId="0" fontId="0" fillId="0" borderId="14" xfId="0" applyBorder="1"/>
    <xf numFmtId="0" fontId="0" fillId="0" borderId="11" xfId="0" applyBorder="1"/>
    <xf numFmtId="0" fontId="11" fillId="0" borderId="11" xfId="2" applyFont="1" applyBorder="1" applyAlignment="1">
      <alignment horizontal="left" vertical="top" wrapText="1"/>
    </xf>
    <xf numFmtId="0" fontId="11" fillId="6" borderId="11" xfId="2" applyFont="1" applyFill="1" applyBorder="1" applyAlignment="1">
      <alignment horizontal="left" vertical="justify" wrapText="1"/>
    </xf>
    <xf numFmtId="164" fontId="11" fillId="2" borderId="11" xfId="1" applyNumberFormat="1" applyFont="1" applyFill="1" applyBorder="1" applyAlignment="1">
      <alignment horizontal="center"/>
    </xf>
    <xf numFmtId="164" fontId="11" fillId="5" borderId="11" xfId="1" applyNumberFormat="1" applyFont="1" applyFill="1" applyBorder="1" applyAlignment="1">
      <alignment horizontal="center"/>
    </xf>
    <xf numFmtId="0" fontId="0" fillId="0" borderId="11" xfId="0" applyBorder="1" applyAlignment="1">
      <alignment wrapText="1"/>
    </xf>
    <xf numFmtId="164" fontId="11" fillId="0" borderId="11" xfId="0" applyNumberFormat="1" applyFont="1" applyBorder="1" applyAlignment="1">
      <alignment horizontal="center"/>
    </xf>
    <xf numFmtId="0" fontId="11" fillId="7" borderId="32" xfId="2" applyFont="1" applyFill="1" applyBorder="1" applyAlignment="1">
      <alignment horizontal="center" vertical="justify"/>
    </xf>
    <xf numFmtId="0" fontId="10" fillId="7" borderId="11" xfId="0" applyFont="1" applyFill="1" applyBorder="1" applyAlignment="1">
      <alignment horizontal="left" vertical="center" wrapText="1"/>
    </xf>
    <xf numFmtId="0" fontId="11" fillId="7" borderId="11" xfId="2" applyFont="1" applyFill="1" applyBorder="1" applyAlignment="1">
      <alignment horizontal="left" vertical="justify" wrapText="1"/>
    </xf>
    <xf numFmtId="164" fontId="10" fillId="2" borderId="11" xfId="2" applyNumberFormat="1" applyFont="1" applyFill="1" applyBorder="1" applyAlignment="1">
      <alignment horizontal="center" vertical="top"/>
    </xf>
    <xf numFmtId="164" fontId="11" fillId="2" borderId="11" xfId="0" applyNumberFormat="1" applyFont="1" applyFill="1" applyBorder="1" applyAlignment="1">
      <alignment horizontal="center" vertical="top"/>
    </xf>
    <xf numFmtId="164" fontId="11" fillId="7" borderId="11" xfId="0" applyNumberFormat="1" applyFont="1" applyFill="1" applyBorder="1" applyAlignment="1">
      <alignment horizontal="center" vertical="top"/>
    </xf>
    <xf numFmtId="2" fontId="11" fillId="7" borderId="11" xfId="2" applyNumberFormat="1" applyFont="1" applyFill="1" applyBorder="1" applyAlignment="1">
      <alignment horizontal="center" vertical="top"/>
    </xf>
    <xf numFmtId="2" fontId="12" fillId="7" borderId="11" xfId="0" applyNumberFormat="1" applyFont="1" applyFill="1" applyBorder="1"/>
    <xf numFmtId="2" fontId="11" fillId="7" borderId="16" xfId="2" applyNumberFormat="1" applyFont="1" applyFill="1" applyBorder="1" applyAlignment="1">
      <alignment horizontal="center" vertical="top"/>
    </xf>
    <xf numFmtId="165" fontId="11" fillId="7" borderId="11" xfId="2" applyNumberFormat="1" applyFont="1" applyFill="1" applyBorder="1" applyAlignment="1">
      <alignment horizontal="center" vertical="top"/>
    </xf>
    <xf numFmtId="0" fontId="0" fillId="7" borderId="14" xfId="0" applyFill="1" applyBorder="1"/>
    <xf numFmtId="0" fontId="0" fillId="7" borderId="11" xfId="0" applyFill="1" applyBorder="1" applyAlignment="1">
      <alignment wrapText="1"/>
    </xf>
    <xf numFmtId="0" fontId="11" fillId="0" borderId="32" xfId="2" applyFont="1" applyFill="1" applyBorder="1" applyAlignment="1">
      <alignment horizontal="center" vertical="justify"/>
    </xf>
    <xf numFmtId="0" fontId="10" fillId="5" borderId="11" xfId="0" applyFont="1" applyFill="1" applyBorder="1" applyAlignment="1">
      <alignment horizontal="left" vertical="center" wrapText="1"/>
    </xf>
    <xf numFmtId="0" fontId="11" fillId="8" borderId="11" xfId="2" applyFont="1" applyFill="1" applyBorder="1" applyAlignment="1">
      <alignment horizontal="left" vertical="justify" wrapText="1"/>
    </xf>
    <xf numFmtId="164" fontId="11" fillId="7" borderId="11" xfId="0" applyNumberFormat="1" applyFont="1" applyFill="1" applyBorder="1" applyAlignment="1">
      <alignment horizontal="center"/>
    </xf>
    <xf numFmtId="0" fontId="10" fillId="7" borderId="11" xfId="2" applyFont="1" applyFill="1" applyBorder="1" applyAlignment="1">
      <alignment horizontal="left" vertical="justify" wrapText="1"/>
    </xf>
    <xf numFmtId="0" fontId="9" fillId="10" borderId="32" xfId="2" applyFont="1" applyFill="1" applyBorder="1" applyAlignment="1">
      <alignment horizontal="center" vertical="justify"/>
    </xf>
    <xf numFmtId="0" fontId="10" fillId="10" borderId="31" xfId="2" applyFont="1" applyFill="1" applyBorder="1" applyAlignment="1">
      <alignment horizontal="left" vertical="justify" wrapText="1"/>
    </xf>
    <xf numFmtId="0" fontId="11" fillId="10" borderId="11" xfId="2" applyFont="1" applyFill="1" applyBorder="1" applyAlignment="1">
      <alignment horizontal="left" vertical="justify" wrapText="1"/>
    </xf>
    <xf numFmtId="164" fontId="11" fillId="10" borderId="11" xfId="0" applyNumberFormat="1" applyFont="1" applyFill="1" applyBorder="1" applyAlignment="1">
      <alignment horizontal="center"/>
    </xf>
    <xf numFmtId="2" fontId="11" fillId="10" borderId="11" xfId="2" applyNumberFormat="1" applyFont="1" applyFill="1" applyBorder="1" applyAlignment="1">
      <alignment horizontal="center" vertical="top"/>
    </xf>
    <xf numFmtId="2" fontId="12" fillId="10" borderId="11" xfId="0" applyNumberFormat="1" applyFont="1" applyFill="1" applyBorder="1"/>
    <xf numFmtId="2" fontId="11" fillId="10" borderId="16" xfId="2" applyNumberFormat="1" applyFont="1" applyFill="1" applyBorder="1" applyAlignment="1">
      <alignment horizontal="center" vertical="top"/>
    </xf>
    <xf numFmtId="165" fontId="11" fillId="10" borderId="11" xfId="2" applyNumberFormat="1" applyFont="1" applyFill="1" applyBorder="1" applyAlignment="1">
      <alignment horizontal="center" vertical="top"/>
    </xf>
    <xf numFmtId="0" fontId="0" fillId="10" borderId="14" xfId="0" applyFill="1" applyBorder="1"/>
    <xf numFmtId="0" fontId="0" fillId="10" borderId="11" xfId="0" applyFill="1" applyBorder="1" applyAlignment="1">
      <alignment wrapText="1"/>
    </xf>
    <xf numFmtId="0" fontId="11" fillId="0" borderId="31" xfId="2" applyFont="1" applyBorder="1" applyAlignment="1">
      <alignment horizontal="left" vertical="top" wrapText="1"/>
    </xf>
    <xf numFmtId="0" fontId="10" fillId="0" borderId="31" xfId="2" applyFont="1" applyBorder="1" applyAlignment="1">
      <alignment horizontal="left" vertical="top" wrapText="1"/>
    </xf>
    <xf numFmtId="0" fontId="9" fillId="11" borderId="32" xfId="2" applyFont="1" applyFill="1" applyBorder="1" applyAlignment="1">
      <alignment horizontal="center" vertical="justify"/>
    </xf>
    <xf numFmtId="0" fontId="10" fillId="11" borderId="31" xfId="2" applyFont="1" applyFill="1" applyBorder="1" applyAlignment="1">
      <alignment horizontal="left" vertical="justify" wrapText="1"/>
    </xf>
    <xf numFmtId="0" fontId="11" fillId="11" borderId="11" xfId="2" applyFont="1" applyFill="1" applyBorder="1" applyAlignment="1">
      <alignment horizontal="left" vertical="justify" wrapText="1"/>
    </xf>
    <xf numFmtId="164" fontId="11" fillId="11" borderId="11" xfId="2" applyNumberFormat="1" applyFont="1" applyFill="1" applyBorder="1" applyAlignment="1">
      <alignment horizontal="center" vertical="top"/>
    </xf>
    <xf numFmtId="164" fontId="11" fillId="11" borderId="11" xfId="0" applyNumberFormat="1" applyFont="1" applyFill="1" applyBorder="1" applyAlignment="1">
      <alignment horizontal="center"/>
    </xf>
    <xf numFmtId="2" fontId="11" fillId="11" borderId="11" xfId="2" applyNumberFormat="1" applyFont="1" applyFill="1" applyBorder="1" applyAlignment="1">
      <alignment horizontal="center" vertical="top"/>
    </xf>
    <xf numFmtId="2" fontId="12" fillId="11" borderId="11" xfId="0" applyNumberFormat="1" applyFont="1" applyFill="1" applyBorder="1"/>
    <xf numFmtId="2" fontId="11" fillId="11" borderId="16" xfId="2" applyNumberFormat="1" applyFont="1" applyFill="1" applyBorder="1" applyAlignment="1">
      <alignment horizontal="center" vertical="top"/>
    </xf>
    <xf numFmtId="165" fontId="11" fillId="11" borderId="11" xfId="2" applyNumberFormat="1" applyFont="1" applyFill="1" applyBorder="1" applyAlignment="1">
      <alignment horizontal="center" vertical="top"/>
    </xf>
    <xf numFmtId="0" fontId="0" fillId="11" borderId="14" xfId="0" applyFill="1" applyBorder="1"/>
    <xf numFmtId="0" fontId="0" fillId="11" borderId="11" xfId="0" applyFill="1" applyBorder="1" applyAlignment="1">
      <alignment wrapText="1"/>
    </xf>
    <xf numFmtId="164" fontId="11" fillId="0" borderId="11" xfId="2" applyNumberFormat="1" applyFont="1" applyBorder="1" applyAlignment="1">
      <alignment horizontal="center" vertical="top"/>
    </xf>
    <xf numFmtId="0" fontId="9" fillId="12" borderId="32" xfId="2" applyFont="1" applyFill="1" applyBorder="1" applyAlignment="1">
      <alignment horizontal="center" vertical="justify"/>
    </xf>
    <xf numFmtId="0" fontId="10" fillId="12" borderId="11" xfId="2" applyFont="1" applyFill="1" applyBorder="1" applyAlignment="1">
      <alignment horizontal="left" vertical="justify" wrapText="1"/>
    </xf>
    <xf numFmtId="0" fontId="11" fillId="12" borderId="11" xfId="2" applyFont="1" applyFill="1" applyBorder="1" applyAlignment="1">
      <alignment horizontal="left" vertical="justify" wrapText="1"/>
    </xf>
    <xf numFmtId="164" fontId="11" fillId="12" borderId="11" xfId="2" applyNumberFormat="1" applyFont="1" applyFill="1" applyBorder="1" applyAlignment="1">
      <alignment horizontal="center" vertical="top"/>
    </xf>
    <xf numFmtId="164" fontId="11" fillId="12" borderId="11" xfId="0" applyNumberFormat="1" applyFont="1" applyFill="1" applyBorder="1" applyAlignment="1">
      <alignment horizontal="center"/>
    </xf>
    <xf numFmtId="2" fontId="11" fillId="12" borderId="11" xfId="2" applyNumberFormat="1" applyFont="1" applyFill="1" applyBorder="1" applyAlignment="1">
      <alignment horizontal="center" vertical="top"/>
    </xf>
    <xf numFmtId="2" fontId="12" fillId="12" borderId="11" xfId="0" applyNumberFormat="1" applyFont="1" applyFill="1" applyBorder="1"/>
    <xf numFmtId="2" fontId="11" fillId="12" borderId="16" xfId="2" applyNumberFormat="1" applyFont="1" applyFill="1" applyBorder="1" applyAlignment="1">
      <alignment horizontal="center" vertical="top"/>
    </xf>
    <xf numFmtId="165" fontId="11" fillId="12" borderId="11" xfId="2" applyNumberFormat="1" applyFont="1" applyFill="1" applyBorder="1" applyAlignment="1">
      <alignment horizontal="center" vertical="top"/>
    </xf>
    <xf numFmtId="0" fontId="0" fillId="12" borderId="14" xfId="0" applyFill="1" applyBorder="1"/>
    <xf numFmtId="0" fontId="0" fillId="12" borderId="11" xfId="0" applyFill="1" applyBorder="1" applyAlignment="1">
      <alignment wrapText="1"/>
    </xf>
    <xf numFmtId="0" fontId="0" fillId="0" borderId="0" xfId="0" applyAlignment="1"/>
    <xf numFmtId="0" fontId="0" fillId="13" borderId="14" xfId="0" applyFill="1" applyBorder="1"/>
    <xf numFmtId="49" fontId="11" fillId="0" borderId="11" xfId="3" applyNumberFormat="1" applyFont="1" applyFill="1" applyBorder="1" applyAlignment="1">
      <alignment horizontal="center" vertical="justify"/>
    </xf>
    <xf numFmtId="0" fontId="9" fillId="0" borderId="11" xfId="3" applyFont="1" applyBorder="1" applyAlignment="1">
      <alignment horizontal="left" vertical="top" wrapText="1"/>
    </xf>
    <xf numFmtId="0" fontId="11" fillId="5" borderId="11" xfId="3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left" vertical="justify" wrapText="1"/>
    </xf>
    <xf numFmtId="4" fontId="11" fillId="3" borderId="11" xfId="2" applyNumberFormat="1" applyFont="1" applyFill="1" applyBorder="1" applyAlignment="1">
      <alignment horizontal="justify" vertical="top"/>
    </xf>
    <xf numFmtId="4" fontId="10" fillId="2" borderId="11" xfId="2" applyNumberFormat="1" applyFont="1" applyFill="1" applyBorder="1" applyAlignment="1">
      <alignment horizontal="center" vertical="top"/>
    </xf>
    <xf numFmtId="4" fontId="10" fillId="5" borderId="11" xfId="2" applyNumberFormat="1" applyFont="1" applyFill="1" applyBorder="1" applyAlignment="1">
      <alignment horizontal="center" vertical="top"/>
    </xf>
    <xf numFmtId="4" fontId="10" fillId="3" borderId="11" xfId="2" applyNumberFormat="1" applyFont="1" applyFill="1" applyBorder="1" applyAlignment="1">
      <alignment horizontal="center" vertical="top"/>
    </xf>
    <xf numFmtId="4" fontId="13" fillId="5" borderId="11" xfId="0" applyNumberFormat="1" applyFont="1" applyFill="1" applyBorder="1" applyAlignment="1">
      <alignment vertical="top"/>
    </xf>
    <xf numFmtId="4" fontId="10" fillId="2" borderId="11" xfId="0" applyNumberFormat="1" applyFont="1" applyFill="1" applyBorder="1" applyAlignment="1">
      <alignment horizontal="center" vertical="top"/>
    </xf>
    <xf numFmtId="0" fontId="0" fillId="5" borderId="11" xfId="0" applyFill="1" applyBorder="1" applyAlignment="1">
      <alignment wrapText="1"/>
    </xf>
    <xf numFmtId="0" fontId="9" fillId="5" borderId="11" xfId="2" applyFont="1" applyFill="1" applyBorder="1" applyAlignment="1">
      <alignment horizontal="center" vertical="justify"/>
    </xf>
    <xf numFmtId="0" fontId="9" fillId="5" borderId="11" xfId="2" applyFont="1" applyFill="1" applyBorder="1" applyAlignment="1">
      <alignment horizontal="left" vertical="justify" wrapText="1"/>
    </xf>
    <xf numFmtId="0" fontId="10" fillId="5" borderId="11" xfId="2" applyFont="1" applyFill="1" applyBorder="1" applyAlignment="1">
      <alignment horizontal="left" vertical="justify" wrapText="1"/>
    </xf>
    <xf numFmtId="0" fontId="0" fillId="0" borderId="0" xfId="0" applyBorder="1"/>
    <xf numFmtId="0" fontId="9" fillId="14" borderId="32" xfId="2" applyFont="1" applyFill="1" applyBorder="1" applyAlignment="1">
      <alignment horizontal="center" vertical="justify"/>
    </xf>
    <xf numFmtId="0" fontId="10" fillId="14" borderId="14" xfId="2" applyFont="1" applyFill="1" applyBorder="1" applyAlignment="1">
      <alignment horizontal="left" vertical="justify" wrapText="1"/>
    </xf>
    <xf numFmtId="0" fontId="10" fillId="3" borderId="14" xfId="2" applyFont="1" applyFill="1" applyBorder="1" applyAlignment="1">
      <alignment horizontal="left" vertical="justify" wrapText="1"/>
    </xf>
    <xf numFmtId="4" fontId="10" fillId="3" borderId="16" xfId="2" applyNumberFormat="1" applyFont="1" applyFill="1" applyBorder="1" applyAlignment="1">
      <alignment horizontal="justify" vertical="top"/>
    </xf>
    <xf numFmtId="4" fontId="10" fillId="14" borderId="11" xfId="2" applyNumberFormat="1" applyFont="1" applyFill="1" applyBorder="1" applyAlignment="1">
      <alignment horizontal="center" vertical="top"/>
    </xf>
    <xf numFmtId="2" fontId="10" fillId="14" borderId="11" xfId="2" applyNumberFormat="1" applyFont="1" applyFill="1" applyBorder="1" applyAlignment="1">
      <alignment horizontal="center" vertical="top"/>
    </xf>
    <xf numFmtId="4" fontId="13" fillId="14" borderId="11" xfId="0" applyNumberFormat="1" applyFont="1" applyFill="1" applyBorder="1" applyAlignment="1">
      <alignment vertical="top"/>
    </xf>
    <xf numFmtId="4" fontId="10" fillId="14" borderId="16" xfId="2" applyNumberFormat="1" applyFont="1" applyFill="1" applyBorder="1" applyAlignment="1">
      <alignment horizontal="center" vertical="top"/>
    </xf>
    <xf numFmtId="165" fontId="10" fillId="14" borderId="11" xfId="2" applyNumberFormat="1" applyFont="1" applyFill="1" applyBorder="1" applyAlignment="1">
      <alignment horizontal="center" vertical="top"/>
    </xf>
    <xf numFmtId="4" fontId="10" fillId="3" borderId="14" xfId="2" applyNumberFormat="1" applyFont="1" applyFill="1" applyBorder="1" applyAlignment="1">
      <alignment horizontal="center" vertical="top"/>
    </xf>
    <xf numFmtId="4" fontId="10" fillId="14" borderId="14" xfId="2" applyNumberFormat="1" applyFont="1" applyFill="1" applyBorder="1" applyAlignment="1">
      <alignment horizontal="center" vertical="top"/>
    </xf>
    <xf numFmtId="0" fontId="14" fillId="14" borderId="11" xfId="0" applyFont="1" applyFill="1" applyBorder="1" applyAlignment="1">
      <alignment wrapText="1"/>
    </xf>
    <xf numFmtId="0" fontId="12" fillId="0" borderId="0" xfId="0" applyFont="1"/>
    <xf numFmtId="164" fontId="12" fillId="0" borderId="0" xfId="0" applyNumberFormat="1" applyFont="1"/>
    <xf numFmtId="2" fontId="12" fillId="0" borderId="0" xfId="0" applyNumberFormat="1" applyFont="1"/>
    <xf numFmtId="0" fontId="12" fillId="2" borderId="0" xfId="0" applyFont="1" applyFill="1"/>
    <xf numFmtId="0" fontId="0" fillId="3" borderId="1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15" fillId="5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0" fillId="5" borderId="0" xfId="0" applyFill="1"/>
    <xf numFmtId="0" fontId="0" fillId="9" borderId="11" xfId="0" applyFill="1" applyBorder="1" applyAlignment="1">
      <alignment wrapText="1"/>
    </xf>
    <xf numFmtId="0" fontId="0" fillId="9" borderId="11" xfId="0" applyFill="1" applyBorder="1"/>
    <xf numFmtId="0" fontId="9" fillId="15" borderId="11" xfId="0" applyFont="1" applyFill="1" applyBorder="1" applyAlignment="1">
      <alignment horizontal="left" vertical="center" wrapText="1"/>
    </xf>
    <xf numFmtId="4" fontId="18" fillId="15" borderId="11" xfId="0" applyNumberFormat="1" applyFont="1" applyFill="1" applyBorder="1" applyAlignment="1">
      <alignment horizontal="center" vertical="center" wrapText="1"/>
    </xf>
    <xf numFmtId="4" fontId="9" fillId="15" borderId="11" xfId="0" applyNumberFormat="1" applyFont="1" applyFill="1" applyBorder="1" applyAlignment="1">
      <alignment horizontal="center" vertical="center" wrapText="1"/>
    </xf>
    <xf numFmtId="0" fontId="9" fillId="15" borderId="20" xfId="0" applyFont="1" applyFill="1" applyBorder="1" applyAlignment="1">
      <alignment horizontal="left" vertical="top" wrapText="1"/>
    </xf>
    <xf numFmtId="4" fontId="9" fillId="15" borderId="20" xfId="0" applyNumberFormat="1" applyFont="1" applyFill="1" applyBorder="1" applyAlignment="1">
      <alignment horizontal="center" vertical="center" wrapText="1"/>
    </xf>
    <xf numFmtId="0" fontId="9" fillId="16" borderId="31" xfId="0" applyFont="1" applyFill="1" applyBorder="1" applyAlignment="1">
      <alignment horizontal="left" vertical="top" wrapText="1"/>
    </xf>
    <xf numFmtId="4" fontId="9" fillId="16" borderId="0" xfId="0" applyNumberFormat="1" applyFont="1" applyFill="1" applyAlignment="1">
      <alignment horizontal="center" vertical="center" wrapText="1"/>
    </xf>
    <xf numFmtId="4" fontId="9" fillId="16" borderId="31" xfId="0" applyNumberFormat="1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left" vertical="top" wrapText="1"/>
    </xf>
    <xf numFmtId="4" fontId="19" fillId="9" borderId="11" xfId="0" applyNumberFormat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left" vertical="top" wrapText="1"/>
    </xf>
    <xf numFmtId="0" fontId="11" fillId="0" borderId="11" xfId="2" applyFont="1" applyFill="1" applyBorder="1" applyAlignment="1">
      <alignment horizontal="left" vertical="justify" wrapText="1"/>
    </xf>
    <xf numFmtId="164" fontId="11" fillId="0" borderId="11" xfId="2" applyNumberFormat="1" applyFont="1" applyFill="1" applyBorder="1" applyAlignment="1">
      <alignment horizontal="center" vertical="top"/>
    </xf>
    <xf numFmtId="164" fontId="11" fillId="0" borderId="31" xfId="2" applyNumberFormat="1" applyFont="1" applyFill="1" applyBorder="1" applyAlignment="1">
      <alignment horizontal="justify" vertical="top"/>
    </xf>
    <xf numFmtId="164" fontId="11" fillId="0" borderId="11" xfId="0" applyNumberFormat="1" applyFont="1" applyFill="1" applyBorder="1" applyAlignment="1">
      <alignment horizontal="center"/>
    </xf>
    <xf numFmtId="2" fontId="11" fillId="0" borderId="11" xfId="2" applyNumberFormat="1" applyFont="1" applyFill="1" applyBorder="1" applyAlignment="1">
      <alignment horizontal="center" vertical="top"/>
    </xf>
    <xf numFmtId="2" fontId="12" fillId="0" borderId="11" xfId="0" applyNumberFormat="1" applyFont="1" applyFill="1" applyBorder="1"/>
    <xf numFmtId="2" fontId="11" fillId="0" borderId="16" xfId="2" applyNumberFormat="1" applyFont="1" applyFill="1" applyBorder="1" applyAlignment="1">
      <alignment horizontal="center" vertical="top"/>
    </xf>
    <xf numFmtId="165" fontId="11" fillId="0" borderId="11" xfId="2" applyNumberFormat="1" applyFont="1" applyFill="1" applyBorder="1" applyAlignment="1">
      <alignment horizontal="center" vertical="top"/>
    </xf>
    <xf numFmtId="0" fontId="0" fillId="0" borderId="14" xfId="0" applyFill="1" applyBorder="1"/>
    <xf numFmtId="164" fontId="11" fillId="0" borderId="10" xfId="2" applyNumberFormat="1" applyFont="1" applyFill="1" applyBorder="1" applyAlignment="1">
      <alignment horizontal="justify" vertical="top"/>
    </xf>
    <xf numFmtId="164" fontId="11" fillId="0" borderId="20" xfId="2" applyNumberFormat="1" applyFont="1" applyFill="1" applyBorder="1" applyAlignment="1">
      <alignment horizontal="center" vertical="top"/>
    </xf>
    <xf numFmtId="164" fontId="11" fillId="0" borderId="20" xfId="0" applyNumberFormat="1" applyFont="1" applyFill="1" applyBorder="1" applyAlignment="1">
      <alignment horizontal="center"/>
    </xf>
    <xf numFmtId="2" fontId="11" fillId="0" borderId="20" xfId="2" applyNumberFormat="1" applyFont="1" applyFill="1" applyBorder="1" applyAlignment="1">
      <alignment horizontal="center" vertical="top"/>
    </xf>
    <xf numFmtId="2" fontId="12" fillId="0" borderId="20" xfId="0" applyNumberFormat="1" applyFont="1" applyFill="1" applyBorder="1"/>
    <xf numFmtId="2" fontId="11" fillId="0" borderId="33" xfId="2" applyNumberFormat="1" applyFont="1" applyFill="1" applyBorder="1" applyAlignment="1">
      <alignment horizontal="center" vertical="top"/>
    </xf>
    <xf numFmtId="165" fontId="11" fillId="0" borderId="20" xfId="2" applyNumberFormat="1" applyFont="1" applyFill="1" applyBorder="1" applyAlignment="1">
      <alignment horizontal="center" vertical="top"/>
    </xf>
    <xf numFmtId="164" fontId="11" fillId="0" borderId="11" xfId="2" applyNumberFormat="1" applyFont="1" applyFill="1" applyBorder="1" applyAlignment="1">
      <alignment horizontal="justify" vertical="top"/>
    </xf>
    <xf numFmtId="0" fontId="11" fillId="0" borderId="31" xfId="2" applyFont="1" applyFill="1" applyBorder="1" applyAlignment="1">
      <alignment horizontal="left" vertical="top" wrapText="1"/>
    </xf>
    <xf numFmtId="4" fontId="11" fillId="2" borderId="0" xfId="0" applyNumberFormat="1" applyFont="1" applyFill="1" applyAlignment="1">
      <alignment horizontal="center" vertical="center" wrapText="1"/>
    </xf>
    <xf numFmtId="4" fontId="11" fillId="2" borderId="11" xfId="0" applyNumberFormat="1" applyFont="1" applyFill="1" applyBorder="1" applyAlignment="1">
      <alignment horizontal="center" vertical="center" wrapText="1"/>
    </xf>
    <xf numFmtId="4" fontId="20" fillId="2" borderId="11" xfId="0" applyNumberFormat="1" applyFont="1" applyFill="1" applyBorder="1" applyAlignment="1">
      <alignment horizontal="center" vertical="center" wrapText="1"/>
    </xf>
    <xf numFmtId="4" fontId="11" fillId="2" borderId="20" xfId="0" applyNumberFormat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4" fontId="11" fillId="2" borderId="3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wrapText="1"/>
    </xf>
    <xf numFmtId="0" fontId="6" fillId="0" borderId="19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6" fillId="3" borderId="20" xfId="2" applyFont="1" applyFill="1" applyBorder="1" applyAlignment="1">
      <alignment horizontal="center" vertical="center" wrapText="1"/>
    </xf>
    <xf numFmtId="0" fontId="6" fillId="3" borderId="22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left"/>
    </xf>
    <xf numFmtId="0" fontId="8" fillId="0" borderId="3" xfId="0" applyFont="1" applyBorder="1" applyAlignment="1">
      <alignment horizontal="center" vertical="center" wrapText="1" shrinkToFit="1"/>
    </xf>
    <xf numFmtId="0" fontId="8" fillId="0" borderId="11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6" fillId="3" borderId="14" xfId="2" applyFont="1" applyFill="1" applyBorder="1" applyAlignment="1">
      <alignment horizontal="center" vertical="center" wrapText="1"/>
    </xf>
    <xf numFmtId="0" fontId="6" fillId="3" borderId="15" xfId="2" applyFont="1" applyFill="1" applyBorder="1" applyAlignment="1">
      <alignment horizontal="center" vertical="center" wrapText="1"/>
    </xf>
    <xf numFmtId="0" fontId="6" fillId="3" borderId="16" xfId="2" applyFont="1" applyFill="1" applyBorder="1" applyAlignment="1">
      <alignment horizontal="center" vertical="center" wrapText="1"/>
    </xf>
    <xf numFmtId="0" fontId="6" fillId="3" borderId="24" xfId="2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5" fillId="5" borderId="0" xfId="0" applyFont="1" applyFill="1" applyAlignment="1">
      <alignment horizontal="left"/>
    </xf>
    <xf numFmtId="0" fontId="16" fillId="5" borderId="0" xfId="0" applyFont="1" applyFill="1" applyAlignment="1">
      <alignment horizontal="justify" vertical="center" wrapText="1"/>
    </xf>
    <xf numFmtId="0" fontId="16" fillId="5" borderId="0" xfId="0" applyFont="1" applyFill="1" applyAlignment="1">
      <alignment horizontal="left" wrapText="1"/>
    </xf>
    <xf numFmtId="0" fontId="6" fillId="5" borderId="0" xfId="0" applyFont="1" applyFill="1" applyAlignment="1">
      <alignment horizontal="left" vertical="center" wrapText="1"/>
    </xf>
    <xf numFmtId="0" fontId="17" fillId="5" borderId="0" xfId="0" applyFont="1" applyFill="1" applyAlignment="1">
      <alignment horizontal="left" vertical="center" wrapText="1"/>
    </xf>
  </cellXfs>
  <cellStyles count="4">
    <cellStyle name="Обычный" xfId="0" builtinId="0"/>
    <cellStyle name="Обычный 3" xfId="2"/>
    <cellStyle name="Обычный 3 2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06"/>
  <sheetViews>
    <sheetView tabSelected="1" topLeftCell="B70" zoomScale="70" zoomScaleNormal="70" workbookViewId="0">
      <selection activeCell="R71" sqref="R70:R71"/>
    </sheetView>
  </sheetViews>
  <sheetFormatPr defaultRowHeight="15" x14ac:dyDescent="0.25"/>
  <cols>
    <col min="1" max="1" width="5.140625" customWidth="1"/>
    <col min="2" max="2" width="40.140625" customWidth="1"/>
    <col min="3" max="3" width="14.140625" customWidth="1"/>
    <col min="4" max="4" width="12.5703125" customWidth="1"/>
    <col min="5" max="5" width="16.7109375" style="1" customWidth="1"/>
    <col min="6" max="6" width="10.28515625" customWidth="1"/>
    <col min="7" max="7" width="11.5703125" style="1" customWidth="1"/>
    <col min="8" max="8" width="10.28515625" customWidth="1"/>
    <col min="9" max="9" width="10" customWidth="1"/>
    <col min="10" max="10" width="9.5703125" customWidth="1"/>
    <col min="11" max="11" width="14.85546875" customWidth="1"/>
    <col min="12" max="12" width="13.42578125" customWidth="1"/>
    <col min="13" max="13" width="17.28515625" customWidth="1"/>
    <col min="14" max="14" width="18" customWidth="1"/>
    <col min="15" max="15" width="9.42578125" customWidth="1"/>
    <col min="16" max="16" width="11" customWidth="1"/>
    <col min="17" max="17" width="15.42578125" style="1" customWidth="1"/>
    <col min="18" max="18" width="11.28515625" customWidth="1"/>
    <col min="19" max="19" width="11.85546875" customWidth="1"/>
    <col min="20" max="20" width="27" customWidth="1"/>
  </cols>
  <sheetData>
    <row r="2" spans="1:20" x14ac:dyDescent="0.25">
      <c r="B2" s="187" t="s">
        <v>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</row>
    <row r="3" spans="1:20" ht="15.75" thickBot="1" x14ac:dyDescent="0.3"/>
    <row r="4" spans="1:20" ht="15" customHeight="1" x14ac:dyDescent="0.25">
      <c r="A4" s="188" t="s">
        <v>1</v>
      </c>
      <c r="B4" s="191" t="s">
        <v>2</v>
      </c>
      <c r="C4" s="194" t="s">
        <v>3</v>
      </c>
      <c r="D4" s="195"/>
      <c r="E4" s="197" t="s">
        <v>4</v>
      </c>
      <c r="F4" s="198"/>
      <c r="G4" s="203" t="s">
        <v>5</v>
      </c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11" t="s">
        <v>6</v>
      </c>
      <c r="T4" s="214" t="s">
        <v>7</v>
      </c>
    </row>
    <row r="5" spans="1:20" ht="27" customHeight="1" x14ac:dyDescent="0.25">
      <c r="A5" s="189"/>
      <c r="B5" s="192"/>
      <c r="C5" s="196"/>
      <c r="D5" s="196"/>
      <c r="E5" s="199"/>
      <c r="F5" s="200"/>
      <c r="G5" s="217" t="s">
        <v>8</v>
      </c>
      <c r="H5" s="218"/>
      <c r="I5" s="218"/>
      <c r="J5" s="219"/>
      <c r="K5" s="217" t="s">
        <v>9</v>
      </c>
      <c r="L5" s="218"/>
      <c r="M5" s="218"/>
      <c r="N5" s="218"/>
      <c r="O5" s="218"/>
      <c r="P5" s="219"/>
      <c r="Q5" s="217" t="s">
        <v>10</v>
      </c>
      <c r="R5" s="218"/>
      <c r="S5" s="212"/>
      <c r="T5" s="215"/>
    </row>
    <row r="6" spans="1:20" ht="48" customHeight="1" x14ac:dyDescent="0.25">
      <c r="A6" s="189"/>
      <c r="B6" s="192"/>
      <c r="C6" s="196"/>
      <c r="D6" s="196"/>
      <c r="E6" s="201"/>
      <c r="F6" s="202"/>
      <c r="G6" s="217" t="s">
        <v>11</v>
      </c>
      <c r="H6" s="219"/>
      <c r="I6" s="217" t="s">
        <v>12</v>
      </c>
      <c r="J6" s="219"/>
      <c r="K6" s="205" t="s">
        <v>13</v>
      </c>
      <c r="L6" s="205" t="s">
        <v>14</v>
      </c>
      <c r="M6" s="205" t="s">
        <v>15</v>
      </c>
      <c r="N6" s="205" t="s">
        <v>16</v>
      </c>
      <c r="O6" s="205" t="s">
        <v>17</v>
      </c>
      <c r="P6" s="206" t="s">
        <v>18</v>
      </c>
      <c r="Q6" s="208" t="s">
        <v>19</v>
      </c>
      <c r="R6" s="217" t="s">
        <v>18</v>
      </c>
      <c r="S6" s="212"/>
      <c r="T6" s="215"/>
    </row>
    <row r="7" spans="1:20" ht="39" customHeight="1" thickBot="1" x14ac:dyDescent="0.3">
      <c r="A7" s="190"/>
      <c r="B7" s="193"/>
      <c r="C7" s="2" t="s">
        <v>19</v>
      </c>
      <c r="D7" s="3" t="s">
        <v>18</v>
      </c>
      <c r="E7" s="4" t="s">
        <v>19</v>
      </c>
      <c r="F7" s="5" t="s">
        <v>18</v>
      </c>
      <c r="G7" s="4" t="s">
        <v>19</v>
      </c>
      <c r="H7" s="5" t="s">
        <v>18</v>
      </c>
      <c r="I7" s="6" t="s">
        <v>20</v>
      </c>
      <c r="J7" s="5" t="s">
        <v>18</v>
      </c>
      <c r="K7" s="193"/>
      <c r="L7" s="193"/>
      <c r="M7" s="193"/>
      <c r="N7" s="193"/>
      <c r="O7" s="193"/>
      <c r="P7" s="207"/>
      <c r="Q7" s="209"/>
      <c r="R7" s="220"/>
      <c r="S7" s="213"/>
      <c r="T7" s="216"/>
    </row>
    <row r="8" spans="1:20" ht="15.75" thickBot="1" x14ac:dyDescent="0.3">
      <c r="A8" s="7">
        <v>1</v>
      </c>
      <c r="B8" s="8">
        <v>2</v>
      </c>
      <c r="C8" s="8">
        <v>3</v>
      </c>
      <c r="D8" s="9">
        <v>4</v>
      </c>
      <c r="E8" s="10">
        <v>5</v>
      </c>
      <c r="F8" s="9">
        <v>6</v>
      </c>
      <c r="G8" s="10">
        <v>7</v>
      </c>
      <c r="H8" s="9">
        <v>8</v>
      </c>
      <c r="I8" s="8">
        <v>9</v>
      </c>
      <c r="J8" s="9">
        <v>10</v>
      </c>
      <c r="K8" s="8">
        <v>11</v>
      </c>
      <c r="L8" s="8">
        <v>12</v>
      </c>
      <c r="M8" s="8">
        <v>13</v>
      </c>
      <c r="N8" s="8">
        <v>14</v>
      </c>
      <c r="O8" s="8">
        <v>15</v>
      </c>
      <c r="P8" s="9">
        <v>16</v>
      </c>
      <c r="Q8" s="10">
        <v>17</v>
      </c>
      <c r="R8" s="9">
        <v>18</v>
      </c>
      <c r="S8" s="11">
        <v>19</v>
      </c>
      <c r="T8" s="12">
        <v>20</v>
      </c>
    </row>
    <row r="9" spans="1:20" ht="15.75" x14ac:dyDescent="0.25">
      <c r="A9" s="13">
        <v>1</v>
      </c>
      <c r="B9" s="14" t="s">
        <v>21</v>
      </c>
      <c r="C9" s="15"/>
      <c r="D9" s="16"/>
      <c r="E9" s="17"/>
      <c r="F9" s="18"/>
      <c r="G9" s="19"/>
      <c r="H9" s="20"/>
      <c r="I9" s="21"/>
      <c r="J9" s="20"/>
      <c r="K9" s="22"/>
      <c r="L9" s="21"/>
      <c r="M9" s="23"/>
      <c r="N9" s="23"/>
      <c r="O9" s="24"/>
      <c r="P9" s="20"/>
      <c r="Q9" s="17"/>
      <c r="R9" s="20"/>
      <c r="S9" s="25"/>
      <c r="T9" s="26"/>
    </row>
    <row r="10" spans="1:20" ht="15.75" x14ac:dyDescent="0.25">
      <c r="A10" s="27">
        <v>2</v>
      </c>
      <c r="B10" s="28" t="s">
        <v>22</v>
      </c>
      <c r="C10" s="29"/>
      <c r="D10" s="16"/>
      <c r="E10" s="17"/>
      <c r="F10" s="18"/>
      <c r="G10" s="19"/>
      <c r="H10" s="20"/>
      <c r="I10" s="30"/>
      <c r="J10" s="20"/>
      <c r="K10" s="31"/>
      <c r="L10" s="30"/>
      <c r="M10" s="32"/>
      <c r="N10" s="33"/>
      <c r="O10" s="34"/>
      <c r="P10" s="20"/>
      <c r="Q10" s="17"/>
      <c r="R10" s="20"/>
      <c r="S10" s="35"/>
      <c r="T10" s="36"/>
    </row>
    <row r="11" spans="1:20" ht="15.75" customHeight="1" x14ac:dyDescent="0.25">
      <c r="A11" s="37">
        <v>3</v>
      </c>
      <c r="B11" s="38" t="s">
        <v>23</v>
      </c>
      <c r="C11" s="39"/>
      <c r="D11" s="40"/>
      <c r="E11" s="41"/>
      <c r="F11" s="18"/>
      <c r="G11" s="42"/>
      <c r="H11" s="43"/>
      <c r="I11" s="44"/>
      <c r="J11" s="43"/>
      <c r="K11" s="45"/>
      <c r="L11" s="44"/>
      <c r="M11" s="46"/>
      <c r="N11" s="47"/>
      <c r="O11" s="48"/>
      <c r="P11" s="43"/>
      <c r="Q11" s="41"/>
      <c r="R11" s="43"/>
      <c r="S11" s="49"/>
      <c r="T11" s="50"/>
    </row>
    <row r="12" spans="1:20" ht="114.75" customHeight="1" x14ac:dyDescent="0.25">
      <c r="A12" s="37">
        <v>4</v>
      </c>
      <c r="B12" s="51" t="s">
        <v>24</v>
      </c>
      <c r="C12" s="52">
        <v>1</v>
      </c>
      <c r="D12" s="40"/>
      <c r="E12" s="41">
        <v>230</v>
      </c>
      <c r="F12" s="18"/>
      <c r="G12" s="53">
        <v>0</v>
      </c>
      <c r="H12" s="43"/>
      <c r="I12" s="54">
        <v>0</v>
      </c>
      <c r="J12" s="43"/>
      <c r="K12" s="45">
        <v>230</v>
      </c>
      <c r="L12" s="44">
        <v>230</v>
      </c>
      <c r="M12" s="46">
        <v>0</v>
      </c>
      <c r="N12" s="47">
        <v>0</v>
      </c>
      <c r="O12" s="48">
        <f t="shared" ref="O12:O74" si="0">P12/K12*100</f>
        <v>0</v>
      </c>
      <c r="P12" s="43"/>
      <c r="Q12" s="41">
        <v>0</v>
      </c>
      <c r="R12" s="43"/>
      <c r="S12" s="49"/>
      <c r="T12" s="55" t="s">
        <v>25</v>
      </c>
    </row>
    <row r="13" spans="1:20" ht="105" x14ac:dyDescent="0.25">
      <c r="A13" s="37">
        <v>5</v>
      </c>
      <c r="B13" s="51" t="s">
        <v>26</v>
      </c>
      <c r="C13" s="52">
        <v>1</v>
      </c>
      <c r="D13" s="40"/>
      <c r="E13" s="41">
        <v>190</v>
      </c>
      <c r="F13" s="18"/>
      <c r="G13" s="42">
        <v>0</v>
      </c>
      <c r="H13" s="43"/>
      <c r="I13" s="56">
        <v>0</v>
      </c>
      <c r="J13" s="43"/>
      <c r="K13" s="45">
        <v>190</v>
      </c>
      <c r="L13" s="44">
        <v>190</v>
      </c>
      <c r="M13" s="46">
        <v>0</v>
      </c>
      <c r="N13" s="47">
        <v>0</v>
      </c>
      <c r="O13" s="48">
        <v>0</v>
      </c>
      <c r="P13" s="43"/>
      <c r="Q13" s="42">
        <v>0</v>
      </c>
      <c r="R13" s="43"/>
      <c r="S13" s="49"/>
      <c r="T13" s="55" t="s">
        <v>25</v>
      </c>
    </row>
    <row r="14" spans="1:20" ht="105" x14ac:dyDescent="0.25">
      <c r="A14" s="37">
        <v>6</v>
      </c>
      <c r="B14" s="51" t="s">
        <v>27</v>
      </c>
      <c r="C14" s="52">
        <v>1</v>
      </c>
      <c r="D14" s="40"/>
      <c r="E14" s="41">
        <v>205.5</v>
      </c>
      <c r="F14" s="18"/>
      <c r="G14" s="42">
        <v>0</v>
      </c>
      <c r="H14" s="43"/>
      <c r="I14" s="56">
        <v>0</v>
      </c>
      <c r="J14" s="43"/>
      <c r="K14" s="45">
        <v>205.5</v>
      </c>
      <c r="L14" s="44">
        <v>205.5</v>
      </c>
      <c r="M14" s="46">
        <v>0</v>
      </c>
      <c r="N14" s="47">
        <v>0</v>
      </c>
      <c r="O14" s="48">
        <f t="shared" si="0"/>
        <v>0</v>
      </c>
      <c r="P14" s="43"/>
      <c r="Q14" s="42">
        <v>0</v>
      </c>
      <c r="R14" s="43"/>
      <c r="S14" s="49"/>
      <c r="T14" s="55" t="s">
        <v>25</v>
      </c>
    </row>
    <row r="15" spans="1:20" ht="105" x14ac:dyDescent="0.25">
      <c r="A15" s="37">
        <v>7</v>
      </c>
      <c r="B15" s="51" t="s">
        <v>28</v>
      </c>
      <c r="C15" s="52">
        <v>1</v>
      </c>
      <c r="D15" s="40"/>
      <c r="E15" s="41">
        <v>106</v>
      </c>
      <c r="F15" s="18"/>
      <c r="G15" s="42">
        <v>0</v>
      </c>
      <c r="H15" s="43"/>
      <c r="I15" s="56">
        <v>0</v>
      </c>
      <c r="J15" s="43"/>
      <c r="K15" s="45">
        <v>106</v>
      </c>
      <c r="L15" s="44">
        <v>106</v>
      </c>
      <c r="M15" s="46">
        <v>0</v>
      </c>
      <c r="N15" s="47">
        <v>0</v>
      </c>
      <c r="O15" s="48">
        <v>0</v>
      </c>
      <c r="P15" s="43"/>
      <c r="Q15" s="42">
        <v>0</v>
      </c>
      <c r="R15" s="43"/>
      <c r="S15" s="49"/>
      <c r="T15" s="55" t="s">
        <v>25</v>
      </c>
    </row>
    <row r="16" spans="1:20" ht="75" x14ac:dyDescent="0.25">
      <c r="A16" s="37">
        <v>8</v>
      </c>
      <c r="B16" s="51" t="s">
        <v>29</v>
      </c>
      <c r="C16" s="39">
        <v>3</v>
      </c>
      <c r="D16" s="40"/>
      <c r="E16" s="41">
        <v>200</v>
      </c>
      <c r="F16" s="18"/>
      <c r="G16" s="42">
        <v>0</v>
      </c>
      <c r="H16" s="43"/>
      <c r="I16" s="56">
        <v>0</v>
      </c>
      <c r="J16" s="43"/>
      <c r="K16" s="45">
        <v>200</v>
      </c>
      <c r="L16" s="44">
        <v>200</v>
      </c>
      <c r="M16" s="46">
        <v>0</v>
      </c>
      <c r="N16" s="47">
        <v>0</v>
      </c>
      <c r="O16" s="48">
        <v>0</v>
      </c>
      <c r="P16" s="43"/>
      <c r="Q16" s="42">
        <v>0</v>
      </c>
      <c r="R16" s="43"/>
      <c r="S16" s="49"/>
      <c r="T16" s="55" t="s">
        <v>30</v>
      </c>
    </row>
    <row r="17" spans="1:20" ht="75" x14ac:dyDescent="0.25">
      <c r="A17" s="37">
        <v>9</v>
      </c>
      <c r="B17" s="51" t="s">
        <v>31</v>
      </c>
      <c r="C17" s="39">
        <v>10</v>
      </c>
      <c r="D17" s="40"/>
      <c r="E17" s="41">
        <v>195</v>
      </c>
      <c r="F17" s="18"/>
      <c r="G17" s="42">
        <v>0</v>
      </c>
      <c r="H17" s="43"/>
      <c r="I17" s="56">
        <v>0</v>
      </c>
      <c r="J17" s="43"/>
      <c r="K17" s="45">
        <v>195</v>
      </c>
      <c r="L17" s="44">
        <v>195</v>
      </c>
      <c r="M17" s="46">
        <v>0</v>
      </c>
      <c r="N17" s="47">
        <v>0</v>
      </c>
      <c r="O17" s="48">
        <v>0</v>
      </c>
      <c r="P17" s="43"/>
      <c r="Q17" s="42">
        <v>0</v>
      </c>
      <c r="R17" s="43"/>
      <c r="S17" s="49"/>
      <c r="T17" s="55" t="s">
        <v>32</v>
      </c>
    </row>
    <row r="18" spans="1:20" ht="60" x14ac:dyDescent="0.25">
      <c r="A18" s="37">
        <v>10</v>
      </c>
      <c r="B18" s="51" t="s">
        <v>33</v>
      </c>
      <c r="C18" s="39">
        <v>1</v>
      </c>
      <c r="D18" s="40"/>
      <c r="E18" s="41">
        <v>70</v>
      </c>
      <c r="F18" s="18"/>
      <c r="G18" s="42">
        <v>0</v>
      </c>
      <c r="H18" s="43"/>
      <c r="I18" s="56">
        <v>0</v>
      </c>
      <c r="J18" s="43"/>
      <c r="K18" s="45">
        <v>70</v>
      </c>
      <c r="L18" s="44">
        <v>70</v>
      </c>
      <c r="M18" s="46">
        <v>0</v>
      </c>
      <c r="N18" s="47">
        <v>0</v>
      </c>
      <c r="O18" s="48">
        <v>0</v>
      </c>
      <c r="P18" s="43"/>
      <c r="Q18" s="42">
        <v>0</v>
      </c>
      <c r="R18" s="43"/>
      <c r="S18" s="49"/>
      <c r="T18" s="55" t="s">
        <v>34</v>
      </c>
    </row>
    <row r="19" spans="1:20" ht="75" x14ac:dyDescent="0.25">
      <c r="A19" s="37">
        <v>11</v>
      </c>
      <c r="B19" s="51" t="s">
        <v>35</v>
      </c>
      <c r="C19" s="39">
        <v>4</v>
      </c>
      <c r="D19" s="40"/>
      <c r="E19" s="41">
        <v>310</v>
      </c>
      <c r="F19" s="18"/>
      <c r="G19" s="42">
        <v>0</v>
      </c>
      <c r="H19" s="43"/>
      <c r="I19" s="56">
        <v>0</v>
      </c>
      <c r="J19" s="43"/>
      <c r="K19" s="45">
        <v>310</v>
      </c>
      <c r="L19" s="44">
        <v>310</v>
      </c>
      <c r="M19" s="46">
        <v>0</v>
      </c>
      <c r="N19" s="47">
        <v>0</v>
      </c>
      <c r="O19" s="48">
        <v>0</v>
      </c>
      <c r="P19" s="43"/>
      <c r="Q19" s="42">
        <v>0</v>
      </c>
      <c r="R19" s="43"/>
      <c r="S19" s="49"/>
      <c r="T19" s="55" t="s">
        <v>32</v>
      </c>
    </row>
    <row r="20" spans="1:20" ht="90" x14ac:dyDescent="0.25">
      <c r="A20" s="37">
        <v>12</v>
      </c>
      <c r="B20" s="51" t="s">
        <v>36</v>
      </c>
      <c r="C20" s="39">
        <v>1</v>
      </c>
      <c r="D20" s="40"/>
      <c r="E20" s="41">
        <v>105</v>
      </c>
      <c r="F20" s="18"/>
      <c r="G20" s="42">
        <v>0</v>
      </c>
      <c r="H20" s="43"/>
      <c r="I20" s="56">
        <v>0</v>
      </c>
      <c r="J20" s="43"/>
      <c r="K20" s="45">
        <v>105</v>
      </c>
      <c r="L20" s="44">
        <v>105</v>
      </c>
      <c r="M20" s="46">
        <v>0</v>
      </c>
      <c r="N20" s="47">
        <v>0</v>
      </c>
      <c r="O20" s="48">
        <v>0</v>
      </c>
      <c r="P20" s="43"/>
      <c r="Q20" s="42">
        <v>0</v>
      </c>
      <c r="R20" s="43"/>
      <c r="S20" s="49"/>
      <c r="T20" s="55" t="s">
        <v>37</v>
      </c>
    </row>
    <row r="21" spans="1:20" ht="104.25" customHeight="1" x14ac:dyDescent="0.25">
      <c r="A21" s="37">
        <v>13</v>
      </c>
      <c r="B21" s="51" t="s">
        <v>38</v>
      </c>
      <c r="C21" s="39">
        <v>125</v>
      </c>
      <c r="D21" s="40"/>
      <c r="E21" s="41">
        <v>600</v>
      </c>
      <c r="F21" s="18"/>
      <c r="G21" s="42">
        <v>0</v>
      </c>
      <c r="H21" s="43"/>
      <c r="I21" s="56">
        <v>0</v>
      </c>
      <c r="J21" s="43"/>
      <c r="K21" s="45">
        <v>600</v>
      </c>
      <c r="L21" s="44">
        <v>600</v>
      </c>
      <c r="M21" s="46">
        <v>0</v>
      </c>
      <c r="N21" s="47">
        <v>0</v>
      </c>
      <c r="O21" s="48">
        <v>0</v>
      </c>
      <c r="P21" s="43"/>
      <c r="Q21" s="42">
        <v>0</v>
      </c>
      <c r="R21" s="43"/>
      <c r="S21" s="49"/>
      <c r="T21" s="55" t="s">
        <v>39</v>
      </c>
    </row>
    <row r="22" spans="1:20" ht="15.75" x14ac:dyDescent="0.25">
      <c r="A22" s="37">
        <v>14</v>
      </c>
      <c r="B22" s="38" t="s">
        <v>40</v>
      </c>
      <c r="C22" s="39"/>
      <c r="D22" s="40"/>
      <c r="E22" s="41"/>
      <c r="F22" s="18"/>
      <c r="G22" s="42"/>
      <c r="H22" s="43"/>
      <c r="I22" s="56"/>
      <c r="J22" s="43"/>
      <c r="K22" s="45"/>
      <c r="L22" s="44"/>
      <c r="M22" s="46"/>
      <c r="N22" s="47"/>
      <c r="O22" s="48"/>
      <c r="P22" s="43"/>
      <c r="Q22" s="42"/>
      <c r="R22" s="43"/>
      <c r="S22" s="49"/>
      <c r="T22" s="55"/>
    </row>
    <row r="23" spans="1:20" ht="45" x14ac:dyDescent="0.25">
      <c r="A23" s="37">
        <v>15</v>
      </c>
      <c r="B23" s="51" t="s">
        <v>41</v>
      </c>
      <c r="C23" s="39">
        <v>557</v>
      </c>
      <c r="D23" s="40"/>
      <c r="E23" s="41">
        <v>2200</v>
      </c>
      <c r="F23" s="18"/>
      <c r="G23" s="42">
        <v>0</v>
      </c>
      <c r="H23" s="43"/>
      <c r="I23" s="56">
        <v>0</v>
      </c>
      <c r="J23" s="43"/>
      <c r="K23" s="45">
        <v>2200</v>
      </c>
      <c r="L23" s="44">
        <v>2200</v>
      </c>
      <c r="M23" s="46">
        <v>0</v>
      </c>
      <c r="N23" s="47">
        <v>0</v>
      </c>
      <c r="O23" s="48">
        <v>0</v>
      </c>
      <c r="P23" s="43"/>
      <c r="Q23" s="42">
        <v>0</v>
      </c>
      <c r="R23" s="43"/>
      <c r="S23" s="49"/>
      <c r="T23" s="55" t="s">
        <v>42</v>
      </c>
    </row>
    <row r="24" spans="1:20" ht="15.75" x14ac:dyDescent="0.25">
      <c r="A24" s="37">
        <v>16</v>
      </c>
      <c r="B24" s="38" t="s">
        <v>43</v>
      </c>
      <c r="C24" s="39"/>
      <c r="D24" s="40"/>
      <c r="E24" s="41"/>
      <c r="F24" s="18"/>
      <c r="G24" s="42"/>
      <c r="H24" s="43"/>
      <c r="I24" s="56"/>
      <c r="J24" s="43"/>
      <c r="K24" s="45"/>
      <c r="L24" s="44"/>
      <c r="M24" s="46"/>
      <c r="N24" s="47"/>
      <c r="O24" s="48"/>
      <c r="P24" s="43"/>
      <c r="Q24" s="42"/>
      <c r="R24" s="43"/>
      <c r="S24" s="49"/>
      <c r="T24" s="55"/>
    </row>
    <row r="25" spans="1:20" ht="47.25" x14ac:dyDescent="0.25">
      <c r="A25" s="37">
        <v>17</v>
      </c>
      <c r="B25" s="51" t="s">
        <v>44</v>
      </c>
      <c r="C25" s="39">
        <v>1</v>
      </c>
      <c r="D25" s="40"/>
      <c r="E25" s="41">
        <v>75</v>
      </c>
      <c r="F25" s="18"/>
      <c r="G25" s="42">
        <v>0</v>
      </c>
      <c r="H25" s="43"/>
      <c r="I25" s="56">
        <v>0</v>
      </c>
      <c r="J25" s="43"/>
      <c r="K25" s="45">
        <v>75</v>
      </c>
      <c r="L25" s="44">
        <v>75</v>
      </c>
      <c r="M25" s="46">
        <v>0</v>
      </c>
      <c r="N25" s="47">
        <v>0</v>
      </c>
      <c r="O25" s="48">
        <v>0</v>
      </c>
      <c r="P25" s="43"/>
      <c r="Q25" s="42">
        <v>0</v>
      </c>
      <c r="R25" s="43"/>
      <c r="S25" s="49"/>
      <c r="T25" s="55" t="s">
        <v>45</v>
      </c>
    </row>
    <row r="26" spans="1:20" ht="47.25" x14ac:dyDescent="0.25">
      <c r="A26" s="37">
        <v>18</v>
      </c>
      <c r="B26" s="39" t="s">
        <v>46</v>
      </c>
      <c r="C26" s="39">
        <v>1</v>
      </c>
      <c r="D26" s="40"/>
      <c r="E26" s="41">
        <v>50</v>
      </c>
      <c r="F26" s="18"/>
      <c r="G26" s="42">
        <v>0</v>
      </c>
      <c r="H26" s="43"/>
      <c r="I26" s="56">
        <v>0</v>
      </c>
      <c r="J26" s="43"/>
      <c r="K26" s="45">
        <v>50</v>
      </c>
      <c r="L26" s="44">
        <v>50</v>
      </c>
      <c r="M26" s="46">
        <v>0</v>
      </c>
      <c r="N26" s="47">
        <v>0</v>
      </c>
      <c r="O26" s="48">
        <v>0</v>
      </c>
      <c r="P26" s="43"/>
      <c r="Q26" s="42">
        <v>0</v>
      </c>
      <c r="R26" s="43"/>
      <c r="S26" s="49"/>
      <c r="T26" s="55" t="s">
        <v>45</v>
      </c>
    </row>
    <row r="27" spans="1:20" ht="45" x14ac:dyDescent="0.25">
      <c r="A27" s="37">
        <v>19</v>
      </c>
      <c r="B27" s="51" t="s">
        <v>47</v>
      </c>
      <c r="C27" s="39">
        <v>1</v>
      </c>
      <c r="D27" s="40"/>
      <c r="E27" s="41">
        <v>15</v>
      </c>
      <c r="F27" s="18"/>
      <c r="G27" s="42">
        <v>0</v>
      </c>
      <c r="H27" s="43"/>
      <c r="I27" s="56">
        <v>0</v>
      </c>
      <c r="J27" s="43"/>
      <c r="K27" s="45">
        <v>15</v>
      </c>
      <c r="L27" s="44">
        <v>15</v>
      </c>
      <c r="M27" s="46">
        <v>0</v>
      </c>
      <c r="N27" s="47">
        <v>0</v>
      </c>
      <c r="O27" s="48">
        <v>0</v>
      </c>
      <c r="P27" s="43"/>
      <c r="Q27" s="42">
        <v>0</v>
      </c>
      <c r="R27" s="43"/>
      <c r="S27" s="49"/>
      <c r="T27" s="55" t="s">
        <v>45</v>
      </c>
    </row>
    <row r="28" spans="1:20" ht="47.25" x14ac:dyDescent="0.25">
      <c r="A28" s="37">
        <v>20</v>
      </c>
      <c r="B28" s="38" t="s">
        <v>48</v>
      </c>
      <c r="C28" s="39"/>
      <c r="D28" s="40"/>
      <c r="E28" s="41"/>
      <c r="F28" s="18"/>
      <c r="G28" s="42"/>
      <c r="H28" s="43"/>
      <c r="I28" s="56"/>
      <c r="J28" s="43"/>
      <c r="K28" s="45"/>
      <c r="L28" s="44"/>
      <c r="M28" s="46"/>
      <c r="N28" s="47"/>
      <c r="O28" s="48"/>
      <c r="P28" s="43"/>
      <c r="Q28" s="42"/>
      <c r="R28" s="43"/>
      <c r="S28" s="49"/>
      <c r="T28" s="55"/>
    </row>
    <row r="29" spans="1:20" ht="78.75" x14ac:dyDescent="0.25">
      <c r="A29" s="37">
        <v>21</v>
      </c>
      <c r="B29" s="51" t="s">
        <v>49</v>
      </c>
      <c r="C29" s="39">
        <v>1</v>
      </c>
      <c r="D29" s="40"/>
      <c r="E29" s="41">
        <v>122</v>
      </c>
      <c r="F29" s="18"/>
      <c r="G29" s="42">
        <v>0</v>
      </c>
      <c r="H29" s="43"/>
      <c r="I29" s="56">
        <v>0</v>
      </c>
      <c r="J29" s="43"/>
      <c r="K29" s="45">
        <v>122</v>
      </c>
      <c r="L29" s="44">
        <v>122</v>
      </c>
      <c r="M29" s="46">
        <v>0</v>
      </c>
      <c r="N29" s="47">
        <v>0</v>
      </c>
      <c r="O29" s="48">
        <v>0</v>
      </c>
      <c r="P29" s="43"/>
      <c r="Q29" s="42">
        <v>0</v>
      </c>
      <c r="R29" s="43"/>
      <c r="S29" s="49"/>
      <c r="T29" s="55" t="s">
        <v>50</v>
      </c>
    </row>
    <row r="30" spans="1:20" ht="90" x14ac:dyDescent="0.25">
      <c r="A30" s="37">
        <v>22</v>
      </c>
      <c r="B30" s="51" t="s">
        <v>51</v>
      </c>
      <c r="C30" s="39">
        <v>1</v>
      </c>
      <c r="D30" s="40"/>
      <c r="E30" s="41">
        <v>1488</v>
      </c>
      <c r="F30" s="18"/>
      <c r="G30" s="42">
        <v>0</v>
      </c>
      <c r="H30" s="43"/>
      <c r="I30" s="56">
        <v>0</v>
      </c>
      <c r="J30" s="43"/>
      <c r="K30" s="45">
        <v>1488</v>
      </c>
      <c r="L30" s="44">
        <v>1488</v>
      </c>
      <c r="M30" s="46">
        <v>0</v>
      </c>
      <c r="N30" s="47">
        <v>0</v>
      </c>
      <c r="O30" s="48">
        <v>0</v>
      </c>
      <c r="P30" s="43"/>
      <c r="Q30" s="42">
        <v>0</v>
      </c>
      <c r="R30" s="43"/>
      <c r="S30" s="49"/>
      <c r="T30" s="55" t="s">
        <v>52</v>
      </c>
    </row>
    <row r="31" spans="1:20" ht="90" x14ac:dyDescent="0.25">
      <c r="A31" s="37">
        <v>23</v>
      </c>
      <c r="B31" s="51" t="s">
        <v>53</v>
      </c>
      <c r="C31" s="39">
        <v>1</v>
      </c>
      <c r="D31" s="40"/>
      <c r="E31" s="41">
        <v>680</v>
      </c>
      <c r="F31" s="18"/>
      <c r="G31" s="42">
        <v>0</v>
      </c>
      <c r="H31" s="43"/>
      <c r="I31" s="56">
        <v>0</v>
      </c>
      <c r="J31" s="43"/>
      <c r="K31" s="45">
        <v>680</v>
      </c>
      <c r="L31" s="44">
        <v>680</v>
      </c>
      <c r="M31" s="46">
        <v>0</v>
      </c>
      <c r="N31" s="47">
        <v>0</v>
      </c>
      <c r="O31" s="48">
        <v>0</v>
      </c>
      <c r="P31" s="43"/>
      <c r="Q31" s="42">
        <v>0</v>
      </c>
      <c r="R31" s="43"/>
      <c r="S31" s="49"/>
      <c r="T31" s="55" t="s">
        <v>52</v>
      </c>
    </row>
    <row r="32" spans="1:20" ht="75" x14ac:dyDescent="0.25">
      <c r="A32" s="37">
        <v>24</v>
      </c>
      <c r="B32" s="51" t="s">
        <v>54</v>
      </c>
      <c r="C32" s="39">
        <v>1</v>
      </c>
      <c r="D32" s="40"/>
      <c r="E32" s="41">
        <v>20.440000000000001</v>
      </c>
      <c r="F32" s="18"/>
      <c r="G32" s="42">
        <v>0</v>
      </c>
      <c r="H32" s="43"/>
      <c r="I32" s="56">
        <v>0</v>
      </c>
      <c r="J32" s="43"/>
      <c r="K32" s="45">
        <v>20.440000000000001</v>
      </c>
      <c r="L32" s="44">
        <v>20.440000000000001</v>
      </c>
      <c r="M32" s="46">
        <v>0</v>
      </c>
      <c r="N32" s="47">
        <v>0</v>
      </c>
      <c r="O32" s="48">
        <v>0</v>
      </c>
      <c r="P32" s="43"/>
      <c r="Q32" s="42">
        <v>0</v>
      </c>
      <c r="R32" s="43"/>
      <c r="S32" s="49"/>
      <c r="T32" s="55" t="s">
        <v>55</v>
      </c>
    </row>
    <row r="33" spans="1:20" ht="90" x14ac:dyDescent="0.25">
      <c r="A33" s="37">
        <v>25</v>
      </c>
      <c r="B33" s="51" t="s">
        <v>56</v>
      </c>
      <c r="C33" s="39">
        <v>1</v>
      </c>
      <c r="D33" s="40"/>
      <c r="E33" s="41">
        <v>461</v>
      </c>
      <c r="F33" s="18"/>
      <c r="G33" s="42">
        <v>0</v>
      </c>
      <c r="H33" s="43"/>
      <c r="I33" s="56">
        <v>0</v>
      </c>
      <c r="J33" s="43"/>
      <c r="K33" s="45">
        <v>461</v>
      </c>
      <c r="L33" s="44">
        <v>461</v>
      </c>
      <c r="M33" s="46">
        <v>0</v>
      </c>
      <c r="N33" s="47">
        <v>0</v>
      </c>
      <c r="O33" s="48">
        <v>0</v>
      </c>
      <c r="P33" s="43"/>
      <c r="Q33" s="42">
        <v>0</v>
      </c>
      <c r="R33" s="43"/>
      <c r="S33" s="49"/>
      <c r="T33" s="55" t="s">
        <v>52</v>
      </c>
    </row>
    <row r="34" spans="1:20" ht="75" x14ac:dyDescent="0.25">
      <c r="A34" s="37">
        <v>26</v>
      </c>
      <c r="B34" s="51" t="s">
        <v>57</v>
      </c>
      <c r="C34" s="39">
        <v>1</v>
      </c>
      <c r="D34" s="40"/>
      <c r="E34" s="41">
        <v>40.880000000000003</v>
      </c>
      <c r="F34" s="18"/>
      <c r="G34" s="42">
        <v>0</v>
      </c>
      <c r="H34" s="43"/>
      <c r="I34" s="56">
        <v>0</v>
      </c>
      <c r="J34" s="43"/>
      <c r="K34" s="45">
        <v>40.880000000000003</v>
      </c>
      <c r="L34" s="44">
        <v>40.880000000000003</v>
      </c>
      <c r="M34" s="46">
        <v>0</v>
      </c>
      <c r="N34" s="47">
        <v>0</v>
      </c>
      <c r="O34" s="48">
        <v>0</v>
      </c>
      <c r="P34" s="43"/>
      <c r="Q34" s="42">
        <v>0</v>
      </c>
      <c r="R34" s="43"/>
      <c r="S34" s="49"/>
      <c r="T34" s="55" t="s">
        <v>55</v>
      </c>
    </row>
    <row r="35" spans="1:20" ht="90" x14ac:dyDescent="0.25">
      <c r="A35" s="37">
        <v>27</v>
      </c>
      <c r="B35" s="51" t="s">
        <v>150</v>
      </c>
      <c r="C35" s="39">
        <v>1</v>
      </c>
      <c r="D35" s="40"/>
      <c r="E35" s="41">
        <v>675</v>
      </c>
      <c r="F35" s="18"/>
      <c r="G35" s="42">
        <v>0</v>
      </c>
      <c r="H35" s="43"/>
      <c r="I35" s="56">
        <v>0</v>
      </c>
      <c r="J35" s="43"/>
      <c r="K35" s="45">
        <v>675</v>
      </c>
      <c r="L35" s="44">
        <v>675</v>
      </c>
      <c r="M35" s="46">
        <v>0</v>
      </c>
      <c r="N35" s="47">
        <v>0</v>
      </c>
      <c r="O35" s="48">
        <v>0</v>
      </c>
      <c r="P35" s="43"/>
      <c r="Q35" s="42">
        <v>0</v>
      </c>
      <c r="R35" s="43"/>
      <c r="S35" s="49"/>
      <c r="T35" s="55" t="s">
        <v>52</v>
      </c>
    </row>
    <row r="36" spans="1:20" ht="90" x14ac:dyDescent="0.25">
      <c r="A36" s="37">
        <v>28</v>
      </c>
      <c r="B36" s="39" t="s">
        <v>58</v>
      </c>
      <c r="C36" s="39">
        <v>1</v>
      </c>
      <c r="D36" s="40"/>
      <c r="E36" s="41">
        <v>112</v>
      </c>
      <c r="F36" s="18"/>
      <c r="G36" s="42">
        <v>0</v>
      </c>
      <c r="H36" s="43"/>
      <c r="I36" s="56">
        <v>0</v>
      </c>
      <c r="J36" s="43"/>
      <c r="K36" s="45">
        <v>112</v>
      </c>
      <c r="L36" s="44">
        <v>112</v>
      </c>
      <c r="M36" s="46">
        <v>0</v>
      </c>
      <c r="N36" s="47">
        <v>0</v>
      </c>
      <c r="O36" s="48">
        <f t="shared" si="0"/>
        <v>0</v>
      </c>
      <c r="P36" s="43"/>
      <c r="Q36" s="42">
        <v>0</v>
      </c>
      <c r="R36" s="43"/>
      <c r="S36" s="49"/>
      <c r="T36" s="55" t="s">
        <v>52</v>
      </c>
    </row>
    <row r="37" spans="1:20" ht="30.75" customHeight="1" x14ac:dyDescent="0.25">
      <c r="A37" s="57">
        <v>29</v>
      </c>
      <c r="B37" s="58" t="s">
        <v>59</v>
      </c>
      <c r="C37" s="59"/>
      <c r="D37" s="40"/>
      <c r="E37" s="60">
        <f>E12+E13+E14+E15+E16+E17+E18+E19+E20+E21+E23+E25+E26+E27+E29+E30+E31+E32+E33+E34+E35+E36</f>
        <v>8150.82</v>
      </c>
      <c r="F37" s="18"/>
      <c r="G37" s="61">
        <v>0</v>
      </c>
      <c r="H37" s="43"/>
      <c r="I37" s="62">
        <v>0</v>
      </c>
      <c r="J37" s="43"/>
      <c r="K37" s="63">
        <f>K12+K13+K14+K15+K16+K17+K18+K19+K20+K21+K23+K25+K26+K27+K28+K29+K30+K31+K32+K33+K34+K35+K36</f>
        <v>8150.82</v>
      </c>
      <c r="L37" s="62">
        <f>L12+L13+L14+L15+L16+L17+L18+L19+L20+L21+L23+L25+L26+L27+L29+L30+L31+L32+L33+L34+L35+L36</f>
        <v>8150.82</v>
      </c>
      <c r="M37" s="64">
        <v>0</v>
      </c>
      <c r="N37" s="65">
        <v>0</v>
      </c>
      <c r="O37" s="66">
        <v>0</v>
      </c>
      <c r="P37" s="43"/>
      <c r="Q37" s="61">
        <v>0</v>
      </c>
      <c r="R37" s="43"/>
      <c r="S37" s="67"/>
      <c r="T37" s="68"/>
    </row>
    <row r="38" spans="1:20" ht="32.25" customHeight="1" x14ac:dyDescent="0.25">
      <c r="A38" s="69">
        <v>30</v>
      </c>
      <c r="B38" s="70" t="s">
        <v>60</v>
      </c>
      <c r="C38" s="39"/>
      <c r="D38" s="40"/>
      <c r="E38" s="41"/>
      <c r="F38" s="18"/>
      <c r="G38" s="42"/>
      <c r="H38" s="43"/>
      <c r="I38" s="56"/>
      <c r="J38" s="43"/>
      <c r="K38" s="45"/>
      <c r="L38" s="44"/>
      <c r="M38" s="46"/>
      <c r="N38" s="47"/>
      <c r="O38" s="48"/>
      <c r="P38" s="43"/>
      <c r="Q38" s="42"/>
      <c r="R38" s="43"/>
      <c r="S38" s="49"/>
      <c r="T38" s="55"/>
    </row>
    <row r="39" spans="1:20" ht="32.25" customHeight="1" x14ac:dyDescent="0.25">
      <c r="A39" s="69">
        <v>31</v>
      </c>
      <c r="B39" s="70" t="s">
        <v>61</v>
      </c>
      <c r="C39" s="39"/>
      <c r="D39" s="40"/>
      <c r="E39" s="41"/>
      <c r="F39" s="18"/>
      <c r="G39" s="42"/>
      <c r="H39" s="43"/>
      <c r="I39" s="56"/>
      <c r="J39" s="43"/>
      <c r="K39" s="45"/>
      <c r="L39" s="44"/>
      <c r="M39" s="46"/>
      <c r="N39" s="47"/>
      <c r="O39" s="48"/>
      <c r="P39" s="43"/>
      <c r="Q39" s="42"/>
      <c r="R39" s="43"/>
      <c r="S39" s="49"/>
      <c r="T39" s="55"/>
    </row>
    <row r="40" spans="1:20" ht="90" x14ac:dyDescent="0.25">
      <c r="A40" s="69">
        <v>32</v>
      </c>
      <c r="B40" s="51" t="s">
        <v>62</v>
      </c>
      <c r="C40" s="52">
        <v>1</v>
      </c>
      <c r="D40" s="40"/>
      <c r="E40" s="41">
        <v>620.1</v>
      </c>
      <c r="F40" s="18"/>
      <c r="G40" s="42">
        <v>0</v>
      </c>
      <c r="H40" s="43"/>
      <c r="I40" s="56">
        <v>0</v>
      </c>
      <c r="J40" s="43"/>
      <c r="K40" s="45">
        <v>620.1</v>
      </c>
      <c r="L40" s="44">
        <v>620.1</v>
      </c>
      <c r="M40" s="46">
        <v>0</v>
      </c>
      <c r="N40" s="47">
        <v>0</v>
      </c>
      <c r="O40" s="48">
        <v>0</v>
      </c>
      <c r="P40" s="43"/>
      <c r="Q40" s="42">
        <v>0</v>
      </c>
      <c r="R40" s="43"/>
      <c r="S40" s="49"/>
      <c r="T40" s="55" t="s">
        <v>63</v>
      </c>
    </row>
    <row r="41" spans="1:20" ht="15.75" x14ac:dyDescent="0.25">
      <c r="A41" s="69">
        <v>33</v>
      </c>
      <c r="B41" s="38" t="s">
        <v>64</v>
      </c>
      <c r="C41" s="39"/>
      <c r="D41" s="40"/>
      <c r="E41" s="41"/>
      <c r="F41" s="18"/>
      <c r="G41" s="42"/>
      <c r="H41" s="43"/>
      <c r="I41" s="56"/>
      <c r="J41" s="43"/>
      <c r="K41" s="45"/>
      <c r="L41" s="44"/>
      <c r="M41" s="46"/>
      <c r="N41" s="47"/>
      <c r="O41" s="48"/>
      <c r="P41" s="43"/>
      <c r="Q41" s="42"/>
      <c r="R41" s="43"/>
      <c r="S41" s="49"/>
      <c r="T41" s="55"/>
    </row>
    <row r="42" spans="1:20" ht="76.5" customHeight="1" x14ac:dyDescent="0.25">
      <c r="A42" s="69">
        <v>34</v>
      </c>
      <c r="B42" s="51" t="s">
        <v>65</v>
      </c>
      <c r="C42" s="39">
        <v>125</v>
      </c>
      <c r="D42" s="40"/>
      <c r="E42" s="41">
        <v>8165.68</v>
      </c>
      <c r="F42" s="18"/>
      <c r="G42" s="42">
        <v>0</v>
      </c>
      <c r="H42" s="43"/>
      <c r="I42" s="56">
        <v>0</v>
      </c>
      <c r="J42" s="43"/>
      <c r="K42" s="45">
        <v>8165.68</v>
      </c>
      <c r="L42" s="44">
        <v>8165.68</v>
      </c>
      <c r="M42" s="46">
        <v>0</v>
      </c>
      <c r="N42" s="47">
        <v>0</v>
      </c>
      <c r="O42" s="48">
        <v>0</v>
      </c>
      <c r="P42" s="43"/>
      <c r="Q42" s="42">
        <v>0</v>
      </c>
      <c r="R42" s="43"/>
      <c r="S42" s="49"/>
      <c r="T42" s="55" t="s">
        <v>66</v>
      </c>
    </row>
    <row r="43" spans="1:20" ht="105" x14ac:dyDescent="0.25">
      <c r="A43" s="69">
        <v>35</v>
      </c>
      <c r="B43" s="51" t="s">
        <v>67</v>
      </c>
      <c r="C43" s="39">
        <v>140</v>
      </c>
      <c r="D43" s="40"/>
      <c r="E43" s="41">
        <v>7145.6570000000002</v>
      </c>
      <c r="F43" s="18"/>
      <c r="G43" s="42">
        <v>0</v>
      </c>
      <c r="H43" s="43"/>
      <c r="I43" s="56">
        <v>0</v>
      </c>
      <c r="J43" s="43"/>
      <c r="K43" s="45">
        <v>7145.6570000000002</v>
      </c>
      <c r="L43" s="44">
        <v>7145.6570000000002</v>
      </c>
      <c r="M43" s="46">
        <v>0</v>
      </c>
      <c r="N43" s="47">
        <v>0</v>
      </c>
      <c r="O43" s="48">
        <v>0</v>
      </c>
      <c r="P43" s="43"/>
      <c r="Q43" s="42">
        <v>0</v>
      </c>
      <c r="R43" s="43"/>
      <c r="S43" s="49"/>
      <c r="T43" s="55" t="s">
        <v>66</v>
      </c>
    </row>
    <row r="44" spans="1:20" ht="105" x14ac:dyDescent="0.25">
      <c r="A44" s="69">
        <v>36</v>
      </c>
      <c r="B44" s="51" t="s">
        <v>68</v>
      </c>
      <c r="C44" s="39">
        <v>280</v>
      </c>
      <c r="D44" s="40"/>
      <c r="E44" s="41">
        <v>4246.5780000000004</v>
      </c>
      <c r="F44" s="18"/>
      <c r="G44" s="42">
        <v>0</v>
      </c>
      <c r="H44" s="43"/>
      <c r="I44" s="56">
        <v>0</v>
      </c>
      <c r="J44" s="43"/>
      <c r="K44" s="45">
        <v>4246.5780000000004</v>
      </c>
      <c r="L44" s="44">
        <v>4246.58</v>
      </c>
      <c r="M44" s="46">
        <v>0</v>
      </c>
      <c r="N44" s="47">
        <v>0</v>
      </c>
      <c r="O44" s="48">
        <v>0</v>
      </c>
      <c r="P44" s="43"/>
      <c r="Q44" s="42">
        <v>0</v>
      </c>
      <c r="R44" s="43"/>
      <c r="S44" s="49"/>
      <c r="T44" s="55" t="s">
        <v>66</v>
      </c>
    </row>
    <row r="45" spans="1:20" ht="105" x14ac:dyDescent="0.25">
      <c r="A45" s="69">
        <v>37</v>
      </c>
      <c r="B45" s="51" t="s">
        <v>69</v>
      </c>
      <c r="C45" s="39">
        <v>1</v>
      </c>
      <c r="D45" s="40"/>
      <c r="E45" s="41">
        <v>8486.8829999999998</v>
      </c>
      <c r="F45" s="18"/>
      <c r="G45" s="42">
        <v>0</v>
      </c>
      <c r="H45" s="43"/>
      <c r="I45" s="56">
        <v>0</v>
      </c>
      <c r="J45" s="43"/>
      <c r="K45" s="45">
        <v>8486.8829999999998</v>
      </c>
      <c r="L45" s="44">
        <v>8486.8829999999998</v>
      </c>
      <c r="M45" s="46">
        <v>0</v>
      </c>
      <c r="N45" s="47">
        <v>0</v>
      </c>
      <c r="O45" s="48">
        <v>0</v>
      </c>
      <c r="P45" s="43"/>
      <c r="Q45" s="42">
        <v>0</v>
      </c>
      <c r="R45" s="43"/>
      <c r="S45" s="49"/>
      <c r="T45" s="55" t="s">
        <v>70</v>
      </c>
    </row>
    <row r="46" spans="1:20" ht="105" x14ac:dyDescent="0.25">
      <c r="A46" s="69">
        <v>38</v>
      </c>
      <c r="B46" s="51" t="s">
        <v>71</v>
      </c>
      <c r="C46" s="39">
        <v>3</v>
      </c>
      <c r="D46" s="40"/>
      <c r="E46" s="41">
        <v>12195.084000000001</v>
      </c>
      <c r="F46" s="18"/>
      <c r="G46" s="42">
        <v>0</v>
      </c>
      <c r="H46" s="43"/>
      <c r="I46" s="56">
        <v>0</v>
      </c>
      <c r="J46" s="43"/>
      <c r="K46" s="45">
        <v>12195.084000000001</v>
      </c>
      <c r="L46" s="44">
        <v>12195.084000000001</v>
      </c>
      <c r="M46" s="46">
        <v>0</v>
      </c>
      <c r="N46" s="47">
        <v>0</v>
      </c>
      <c r="O46" s="48">
        <v>0</v>
      </c>
      <c r="P46" s="43"/>
      <c r="Q46" s="42">
        <v>0</v>
      </c>
      <c r="R46" s="43"/>
      <c r="S46" s="49"/>
      <c r="T46" s="55" t="s">
        <v>72</v>
      </c>
    </row>
    <row r="47" spans="1:20" ht="105" x14ac:dyDescent="0.25">
      <c r="A47" s="69">
        <v>39</v>
      </c>
      <c r="B47" s="51" t="s">
        <v>73</v>
      </c>
      <c r="C47" s="39">
        <v>1</v>
      </c>
      <c r="D47" s="40"/>
      <c r="E47" s="41">
        <v>8184.8530000000001</v>
      </c>
      <c r="F47" s="18"/>
      <c r="G47" s="42">
        <v>0</v>
      </c>
      <c r="H47" s="43"/>
      <c r="I47" s="56">
        <v>0</v>
      </c>
      <c r="J47" s="43"/>
      <c r="K47" s="45">
        <v>8184.8530000000001</v>
      </c>
      <c r="L47" s="44">
        <v>8184.8530000000001</v>
      </c>
      <c r="M47" s="46">
        <v>0</v>
      </c>
      <c r="N47" s="47">
        <v>0</v>
      </c>
      <c r="O47" s="48">
        <v>0</v>
      </c>
      <c r="P47" s="43"/>
      <c r="Q47" s="42">
        <v>0</v>
      </c>
      <c r="R47" s="43"/>
      <c r="S47" s="49"/>
      <c r="T47" s="55" t="s">
        <v>72</v>
      </c>
    </row>
    <row r="48" spans="1:20" ht="90" x14ac:dyDescent="0.25">
      <c r="A48" s="69">
        <v>40</v>
      </c>
      <c r="B48" s="51" t="s">
        <v>74</v>
      </c>
      <c r="C48" s="39">
        <v>1</v>
      </c>
      <c r="D48" s="40"/>
      <c r="E48" s="41">
        <v>561.23800000000006</v>
      </c>
      <c r="F48" s="18"/>
      <c r="G48" s="42">
        <v>0</v>
      </c>
      <c r="H48" s="43"/>
      <c r="I48" s="56">
        <v>0</v>
      </c>
      <c r="J48" s="43"/>
      <c r="K48" s="45">
        <v>561.23800000000006</v>
      </c>
      <c r="L48" s="44">
        <v>561.23800000000006</v>
      </c>
      <c r="M48" s="46">
        <v>0</v>
      </c>
      <c r="N48" s="47">
        <v>0</v>
      </c>
      <c r="O48" s="48">
        <v>0</v>
      </c>
      <c r="P48" s="43"/>
      <c r="Q48" s="42">
        <v>0</v>
      </c>
      <c r="R48" s="43"/>
      <c r="S48" s="49"/>
      <c r="T48" s="55" t="s">
        <v>75</v>
      </c>
    </row>
    <row r="49" spans="1:20" ht="90" x14ac:dyDescent="0.25">
      <c r="A49" s="69">
        <v>41</v>
      </c>
      <c r="B49" s="51" t="s">
        <v>76</v>
      </c>
      <c r="C49" s="39">
        <v>1</v>
      </c>
      <c r="D49" s="40"/>
      <c r="E49" s="41">
        <v>200.773</v>
      </c>
      <c r="F49" s="18"/>
      <c r="G49" s="42">
        <v>0</v>
      </c>
      <c r="H49" s="43"/>
      <c r="I49" s="56">
        <v>0</v>
      </c>
      <c r="J49" s="43"/>
      <c r="K49" s="45">
        <v>200.773</v>
      </c>
      <c r="L49" s="44">
        <v>200.773</v>
      </c>
      <c r="M49" s="46">
        <v>0</v>
      </c>
      <c r="N49" s="47">
        <v>0</v>
      </c>
      <c r="O49" s="48">
        <v>0</v>
      </c>
      <c r="P49" s="43"/>
      <c r="Q49" s="42">
        <v>0</v>
      </c>
      <c r="R49" s="43"/>
      <c r="S49" s="49"/>
      <c r="T49" s="55" t="s">
        <v>75</v>
      </c>
    </row>
    <row r="50" spans="1:20" ht="105" x14ac:dyDescent="0.25">
      <c r="A50" s="69">
        <v>42</v>
      </c>
      <c r="B50" s="51" t="s">
        <v>77</v>
      </c>
      <c r="C50" s="71">
        <v>1</v>
      </c>
      <c r="D50" s="40"/>
      <c r="E50" s="41">
        <v>5098.97</v>
      </c>
      <c r="F50" s="18"/>
      <c r="G50" s="42">
        <v>0</v>
      </c>
      <c r="H50" s="43"/>
      <c r="I50" s="56">
        <v>0</v>
      </c>
      <c r="J50" s="43"/>
      <c r="K50" s="45">
        <v>5098.97</v>
      </c>
      <c r="L50" s="44">
        <v>5098.97</v>
      </c>
      <c r="M50" s="46">
        <v>0</v>
      </c>
      <c r="N50" s="47">
        <v>0</v>
      </c>
      <c r="O50" s="48">
        <v>0</v>
      </c>
      <c r="P50" s="43"/>
      <c r="Q50" s="42">
        <v>0</v>
      </c>
      <c r="R50" s="43"/>
      <c r="S50" s="49"/>
      <c r="T50" s="55" t="s">
        <v>78</v>
      </c>
    </row>
    <row r="51" spans="1:20" ht="105" x14ac:dyDescent="0.25">
      <c r="A51" s="69">
        <v>43</v>
      </c>
      <c r="B51" s="51" t="s">
        <v>79</v>
      </c>
      <c r="C51" s="39">
        <v>1</v>
      </c>
      <c r="D51" s="40"/>
      <c r="E51" s="41">
        <v>915.76</v>
      </c>
      <c r="F51" s="18"/>
      <c r="G51" s="42">
        <v>0</v>
      </c>
      <c r="H51" s="43"/>
      <c r="I51" s="56">
        <v>0</v>
      </c>
      <c r="J51" s="43"/>
      <c r="K51" s="45">
        <v>915.78599999999994</v>
      </c>
      <c r="L51" s="44">
        <v>915.76</v>
      </c>
      <c r="M51" s="46">
        <v>0</v>
      </c>
      <c r="N51" s="47">
        <v>0</v>
      </c>
      <c r="O51" s="48">
        <v>0</v>
      </c>
      <c r="P51" s="43"/>
      <c r="Q51" s="42">
        <v>0</v>
      </c>
      <c r="R51" s="43"/>
      <c r="S51" s="49"/>
      <c r="T51" s="55" t="s">
        <v>72</v>
      </c>
    </row>
    <row r="52" spans="1:20" ht="105" x14ac:dyDescent="0.25">
      <c r="A52" s="69">
        <v>44</v>
      </c>
      <c r="B52" s="51" t="s">
        <v>80</v>
      </c>
      <c r="C52" s="39">
        <v>1</v>
      </c>
      <c r="D52" s="40"/>
      <c r="E52" s="41">
        <v>1933.28</v>
      </c>
      <c r="F52" s="18"/>
      <c r="G52" s="42">
        <v>0</v>
      </c>
      <c r="H52" s="43"/>
      <c r="I52" s="56">
        <v>0</v>
      </c>
      <c r="J52" s="43"/>
      <c r="K52" s="45">
        <v>1933.28</v>
      </c>
      <c r="L52" s="44">
        <v>1933.28</v>
      </c>
      <c r="M52" s="46">
        <v>0</v>
      </c>
      <c r="N52" s="47">
        <v>0</v>
      </c>
      <c r="O52" s="48">
        <v>0</v>
      </c>
      <c r="P52" s="43"/>
      <c r="Q52" s="42">
        <v>0</v>
      </c>
      <c r="R52" s="43"/>
      <c r="S52" s="49"/>
      <c r="T52" s="55" t="s">
        <v>81</v>
      </c>
    </row>
    <row r="53" spans="1:20" ht="105" x14ac:dyDescent="0.25">
      <c r="A53" s="69">
        <v>45</v>
      </c>
      <c r="B53" s="51" t="s">
        <v>82</v>
      </c>
      <c r="C53" s="39">
        <v>1</v>
      </c>
      <c r="D53" s="40"/>
      <c r="E53" s="41">
        <v>411.21</v>
      </c>
      <c r="F53" s="18"/>
      <c r="G53" s="42">
        <v>0</v>
      </c>
      <c r="H53" s="43"/>
      <c r="I53" s="56">
        <v>0</v>
      </c>
      <c r="J53" s="43"/>
      <c r="K53" s="45">
        <v>411.21</v>
      </c>
      <c r="L53" s="44">
        <v>411.21</v>
      </c>
      <c r="M53" s="46">
        <v>0</v>
      </c>
      <c r="N53" s="47">
        <v>0</v>
      </c>
      <c r="O53" s="48">
        <v>0</v>
      </c>
      <c r="P53" s="43"/>
      <c r="Q53" s="42">
        <v>0</v>
      </c>
      <c r="R53" s="43"/>
      <c r="S53" s="49"/>
      <c r="T53" s="55" t="s">
        <v>72</v>
      </c>
    </row>
    <row r="54" spans="1:20" ht="105" x14ac:dyDescent="0.25">
      <c r="A54" s="69">
        <v>46</v>
      </c>
      <c r="B54" s="51" t="s">
        <v>83</v>
      </c>
      <c r="C54" s="39">
        <v>1</v>
      </c>
      <c r="D54" s="40"/>
      <c r="E54" s="41">
        <v>1655.3</v>
      </c>
      <c r="F54" s="18"/>
      <c r="G54" s="42">
        <v>0</v>
      </c>
      <c r="H54" s="43"/>
      <c r="I54" s="56">
        <v>0</v>
      </c>
      <c r="J54" s="43"/>
      <c r="K54" s="45">
        <v>1655.3</v>
      </c>
      <c r="L54" s="44">
        <v>1655.3</v>
      </c>
      <c r="M54" s="46">
        <v>0</v>
      </c>
      <c r="N54" s="47">
        <v>0</v>
      </c>
      <c r="O54" s="48">
        <v>0</v>
      </c>
      <c r="P54" s="43"/>
      <c r="Q54" s="42">
        <v>0</v>
      </c>
      <c r="R54" s="43"/>
      <c r="S54" s="49"/>
      <c r="T54" s="55" t="s">
        <v>84</v>
      </c>
    </row>
    <row r="55" spans="1:20" ht="105" x14ac:dyDescent="0.25">
      <c r="A55" s="69">
        <v>47</v>
      </c>
      <c r="B55" s="51" t="s">
        <v>85</v>
      </c>
      <c r="C55" s="39">
        <v>1</v>
      </c>
      <c r="D55" s="40"/>
      <c r="E55" s="41">
        <v>175.66</v>
      </c>
      <c r="F55" s="18"/>
      <c r="G55" s="42">
        <v>0</v>
      </c>
      <c r="H55" s="43"/>
      <c r="I55" s="56">
        <v>0</v>
      </c>
      <c r="J55" s="43"/>
      <c r="K55" s="45">
        <v>175.66</v>
      </c>
      <c r="L55" s="44">
        <v>175.66</v>
      </c>
      <c r="M55" s="46">
        <v>0</v>
      </c>
      <c r="N55" s="47">
        <v>0</v>
      </c>
      <c r="O55" s="48">
        <v>0</v>
      </c>
      <c r="P55" s="43"/>
      <c r="Q55" s="42">
        <v>0</v>
      </c>
      <c r="R55" s="43"/>
      <c r="S55" s="49"/>
      <c r="T55" s="55" t="s">
        <v>86</v>
      </c>
    </row>
    <row r="56" spans="1:20" ht="105" x14ac:dyDescent="0.25">
      <c r="A56" s="69">
        <v>48</v>
      </c>
      <c r="B56" s="51" t="s">
        <v>87</v>
      </c>
      <c r="C56" s="39">
        <v>1</v>
      </c>
      <c r="D56" s="40"/>
      <c r="E56" s="41">
        <v>608.01</v>
      </c>
      <c r="F56" s="18"/>
      <c r="G56" s="42">
        <v>0</v>
      </c>
      <c r="H56" s="43"/>
      <c r="I56" s="56">
        <v>0</v>
      </c>
      <c r="J56" s="43"/>
      <c r="K56" s="45">
        <v>608.01</v>
      </c>
      <c r="L56" s="44">
        <v>608.01</v>
      </c>
      <c r="M56" s="46">
        <v>0</v>
      </c>
      <c r="N56" s="47">
        <v>0</v>
      </c>
      <c r="O56" s="48">
        <v>0</v>
      </c>
      <c r="P56" s="43"/>
      <c r="Q56" s="42">
        <v>0</v>
      </c>
      <c r="R56" s="43"/>
      <c r="S56" s="49"/>
      <c r="T56" s="55" t="s">
        <v>86</v>
      </c>
    </row>
    <row r="57" spans="1:20" ht="105" x14ac:dyDescent="0.25">
      <c r="A57" s="69">
        <v>49</v>
      </c>
      <c r="B57" s="161" t="s">
        <v>88</v>
      </c>
      <c r="C57" s="162">
        <v>1</v>
      </c>
      <c r="D57" s="162"/>
      <c r="E57" s="41">
        <v>14438.46</v>
      </c>
      <c r="F57" s="164"/>
      <c r="G57" s="42">
        <v>721.923</v>
      </c>
      <c r="H57" s="163"/>
      <c r="I57" s="165">
        <v>0</v>
      </c>
      <c r="J57" s="163"/>
      <c r="K57" s="166">
        <v>0</v>
      </c>
      <c r="L57" s="165">
        <v>0</v>
      </c>
      <c r="M57" s="167">
        <v>0</v>
      </c>
      <c r="N57" s="168">
        <v>0</v>
      </c>
      <c r="O57" s="169">
        <v>0</v>
      </c>
      <c r="P57" s="163"/>
      <c r="Q57" s="42">
        <v>13716.537</v>
      </c>
      <c r="R57" s="163"/>
      <c r="S57" s="170"/>
      <c r="T57" s="55" t="s">
        <v>89</v>
      </c>
    </row>
    <row r="58" spans="1:20" ht="105" x14ac:dyDescent="0.25">
      <c r="A58" s="69">
        <v>50</v>
      </c>
      <c r="B58" s="161" t="s">
        <v>90</v>
      </c>
      <c r="C58" s="162">
        <v>1</v>
      </c>
      <c r="D58" s="162"/>
      <c r="E58" s="41">
        <v>14438.46</v>
      </c>
      <c r="F58" s="164"/>
      <c r="G58" s="42">
        <v>721.923</v>
      </c>
      <c r="H58" s="163"/>
      <c r="I58" s="165">
        <v>0</v>
      </c>
      <c r="J58" s="163"/>
      <c r="K58" s="166">
        <v>0</v>
      </c>
      <c r="L58" s="165">
        <v>0</v>
      </c>
      <c r="M58" s="167">
        <v>0</v>
      </c>
      <c r="N58" s="168">
        <v>0</v>
      </c>
      <c r="O58" s="169">
        <v>0</v>
      </c>
      <c r="P58" s="163"/>
      <c r="Q58" s="42">
        <v>13716.537</v>
      </c>
      <c r="R58" s="163"/>
      <c r="S58" s="170"/>
      <c r="T58" s="55" t="s">
        <v>89</v>
      </c>
    </row>
    <row r="59" spans="1:20" ht="75" x14ac:dyDescent="0.25">
      <c r="A59" s="69"/>
      <c r="B59" s="161" t="s">
        <v>146</v>
      </c>
      <c r="C59" s="162"/>
      <c r="D59" s="162"/>
      <c r="E59" s="180">
        <v>7477.7737800000004</v>
      </c>
      <c r="F59" s="171"/>
      <c r="G59" s="180">
        <v>373.88869</v>
      </c>
      <c r="H59" s="172"/>
      <c r="I59" s="173">
        <v>0</v>
      </c>
      <c r="J59" s="172"/>
      <c r="K59" s="174"/>
      <c r="L59" s="173">
        <v>0</v>
      </c>
      <c r="M59" s="175">
        <v>0</v>
      </c>
      <c r="N59" s="176"/>
      <c r="O59" s="177"/>
      <c r="P59" s="172"/>
      <c r="Q59" s="186">
        <v>7103.8850899999998</v>
      </c>
      <c r="R59" s="163"/>
      <c r="S59" s="170"/>
      <c r="T59" s="55" t="s">
        <v>151</v>
      </c>
    </row>
    <row r="60" spans="1:20" ht="94.5" x14ac:dyDescent="0.25">
      <c r="A60" s="69"/>
      <c r="B60" s="185" t="s">
        <v>147</v>
      </c>
      <c r="C60" s="162"/>
      <c r="D60" s="162"/>
      <c r="E60" s="181">
        <v>5550</v>
      </c>
      <c r="F60" s="178"/>
      <c r="G60" s="181">
        <v>277.5</v>
      </c>
      <c r="H60" s="163"/>
      <c r="I60" s="165">
        <v>0</v>
      </c>
      <c r="J60" s="163"/>
      <c r="K60" s="166"/>
      <c r="L60" s="165">
        <v>0</v>
      </c>
      <c r="M60" s="167">
        <v>0</v>
      </c>
      <c r="N60" s="166"/>
      <c r="O60" s="169"/>
      <c r="P60" s="163"/>
      <c r="Q60" s="181">
        <v>5272.5</v>
      </c>
      <c r="R60" s="163"/>
      <c r="S60" s="170"/>
      <c r="T60" s="55" t="s">
        <v>152</v>
      </c>
    </row>
    <row r="61" spans="1:20" ht="46.5" customHeight="1" x14ac:dyDescent="0.25">
      <c r="A61" s="57">
        <v>51</v>
      </c>
      <c r="B61" s="58" t="s">
        <v>91</v>
      </c>
      <c r="C61" s="59"/>
      <c r="D61" s="40"/>
      <c r="E61" s="41">
        <v>102509.73</v>
      </c>
      <c r="F61" s="18"/>
      <c r="G61" s="42">
        <v>2095.2359999999999</v>
      </c>
      <c r="H61" s="43"/>
      <c r="I61" s="72">
        <v>0</v>
      </c>
      <c r="J61" s="43"/>
      <c r="K61" s="63">
        <f>K40+K42+K43+K44+K45+K46+K47+K48+K49+K50+K51+K52+K53+K54+K55+K56+K57+K58</f>
        <v>60605.062000000013</v>
      </c>
      <c r="L61" s="72">
        <f>L40+L42++L43+L44+L45+L46+L47+L48+L49+L50+L51+L52+L53+L54+L55+L56+L57+L58</f>
        <v>60605.038000000015</v>
      </c>
      <c r="M61" s="64">
        <v>0</v>
      </c>
      <c r="N61" s="65">
        <v>0</v>
      </c>
      <c r="O61" s="66">
        <v>0</v>
      </c>
      <c r="P61" s="43"/>
      <c r="Q61" s="42">
        <v>39809.46</v>
      </c>
      <c r="R61" s="43"/>
      <c r="S61" s="67"/>
      <c r="T61" s="68"/>
    </row>
    <row r="62" spans="1:20" ht="21" customHeight="1" x14ac:dyDescent="0.25">
      <c r="A62" s="57">
        <v>52</v>
      </c>
      <c r="B62" s="73" t="s">
        <v>92</v>
      </c>
      <c r="C62" s="59"/>
      <c r="D62" s="40"/>
      <c r="E62" s="60">
        <f>E37+E61</f>
        <v>110660.54999999999</v>
      </c>
      <c r="F62" s="18"/>
      <c r="G62" s="42">
        <f>G37+G61</f>
        <v>2095.2359999999999</v>
      </c>
      <c r="H62" s="43"/>
      <c r="I62" s="72">
        <v>0</v>
      </c>
      <c r="J62" s="43"/>
      <c r="K62" s="63">
        <f>K37+K61</f>
        <v>68755.882000000012</v>
      </c>
      <c r="L62" s="72">
        <f>L37+L61</f>
        <v>68755.858000000007</v>
      </c>
      <c r="M62" s="64">
        <v>0</v>
      </c>
      <c r="N62" s="65">
        <v>0</v>
      </c>
      <c r="O62" s="66">
        <v>0</v>
      </c>
      <c r="P62" s="43"/>
      <c r="Q62" s="42">
        <f>Q37+Q61</f>
        <v>39809.46</v>
      </c>
      <c r="R62" s="43"/>
      <c r="S62" s="67"/>
      <c r="T62" s="68"/>
    </row>
    <row r="63" spans="1:20" ht="15.75" x14ac:dyDescent="0.25">
      <c r="A63" s="74">
        <v>53</v>
      </c>
      <c r="B63" s="75" t="s">
        <v>93</v>
      </c>
      <c r="C63" s="76"/>
      <c r="D63" s="40"/>
      <c r="E63" s="60">
        <v>53352.28</v>
      </c>
      <c r="F63" s="18"/>
      <c r="G63" s="42">
        <v>2539.4699999999998</v>
      </c>
      <c r="H63" s="43"/>
      <c r="I63" s="77">
        <v>0</v>
      </c>
      <c r="J63" s="43"/>
      <c r="K63" s="78">
        <v>2562.85</v>
      </c>
      <c r="L63" s="77">
        <v>2562.85</v>
      </c>
      <c r="M63" s="79">
        <v>0</v>
      </c>
      <c r="N63" s="80">
        <v>0</v>
      </c>
      <c r="O63" s="81">
        <v>0</v>
      </c>
      <c r="P63" s="43"/>
      <c r="Q63" s="42">
        <v>47889.96</v>
      </c>
      <c r="R63" s="43"/>
      <c r="S63" s="82"/>
      <c r="T63" s="83"/>
    </row>
    <row r="64" spans="1:20" ht="31.5" x14ac:dyDescent="0.25">
      <c r="A64" s="37">
        <v>54</v>
      </c>
      <c r="B64" s="38" t="s">
        <v>94</v>
      </c>
      <c r="C64" s="39"/>
      <c r="D64" s="40"/>
      <c r="E64" s="41"/>
      <c r="F64" s="18"/>
      <c r="G64" s="42"/>
      <c r="H64" s="43"/>
      <c r="I64" s="56"/>
      <c r="J64" s="43"/>
      <c r="K64" s="45"/>
      <c r="L64" s="44"/>
      <c r="M64" s="46"/>
      <c r="N64" s="47"/>
      <c r="O64" s="48"/>
      <c r="P64" s="43"/>
      <c r="Q64" s="42"/>
      <c r="R64" s="43"/>
      <c r="S64" s="49"/>
      <c r="T64" s="55"/>
    </row>
    <row r="65" spans="1:21" ht="120" x14ac:dyDescent="0.25">
      <c r="A65" s="37">
        <v>55</v>
      </c>
      <c r="B65" s="84" t="s">
        <v>95</v>
      </c>
      <c r="C65" s="39">
        <v>3</v>
      </c>
      <c r="D65" s="40"/>
      <c r="E65" s="41">
        <v>1350</v>
      </c>
      <c r="F65" s="18"/>
      <c r="G65" s="42">
        <v>0</v>
      </c>
      <c r="H65" s="43"/>
      <c r="I65" s="56">
        <v>0</v>
      </c>
      <c r="J65" s="43"/>
      <c r="K65" s="45">
        <v>1350</v>
      </c>
      <c r="L65" s="44">
        <v>1350</v>
      </c>
      <c r="M65" s="46">
        <v>0</v>
      </c>
      <c r="N65" s="47">
        <v>0</v>
      </c>
      <c r="O65" s="48"/>
      <c r="P65" s="43"/>
      <c r="Q65" s="42">
        <v>0</v>
      </c>
      <c r="R65" s="43"/>
      <c r="S65" s="49"/>
      <c r="T65" s="55" t="s">
        <v>96</v>
      </c>
    </row>
    <row r="66" spans="1:21" ht="105" x14ac:dyDescent="0.25">
      <c r="A66" s="37">
        <v>56</v>
      </c>
      <c r="B66" s="84" t="s">
        <v>97</v>
      </c>
      <c r="C66" s="39">
        <v>42.6</v>
      </c>
      <c r="D66" s="40"/>
      <c r="E66" s="41">
        <v>780</v>
      </c>
      <c r="F66" s="18"/>
      <c r="G66" s="42">
        <v>0</v>
      </c>
      <c r="H66" s="43"/>
      <c r="I66" s="56">
        <v>0</v>
      </c>
      <c r="J66" s="43"/>
      <c r="K66" s="45">
        <v>780</v>
      </c>
      <c r="L66" s="44">
        <v>780</v>
      </c>
      <c r="M66" s="46">
        <v>0</v>
      </c>
      <c r="N66" s="47">
        <v>0</v>
      </c>
      <c r="O66" s="48">
        <v>0</v>
      </c>
      <c r="P66" s="43"/>
      <c r="Q66" s="42">
        <v>0</v>
      </c>
      <c r="R66" s="43"/>
      <c r="S66" s="49"/>
      <c r="T66" s="55" t="s">
        <v>98</v>
      </c>
    </row>
    <row r="67" spans="1:21" ht="240" x14ac:dyDescent="0.25">
      <c r="A67" s="37">
        <v>57</v>
      </c>
      <c r="B67" s="179" t="s">
        <v>99</v>
      </c>
      <c r="C67" s="162">
        <v>1</v>
      </c>
      <c r="D67" s="162"/>
      <c r="E67" s="41">
        <v>12910</v>
      </c>
      <c r="F67" s="164"/>
      <c r="G67" s="42">
        <v>645.5</v>
      </c>
      <c r="H67" s="163"/>
      <c r="I67" s="165">
        <v>0</v>
      </c>
      <c r="J67" s="163"/>
      <c r="K67" s="166">
        <v>0</v>
      </c>
      <c r="L67" s="165">
        <v>0</v>
      </c>
      <c r="M67" s="167">
        <v>0</v>
      </c>
      <c r="N67" s="168">
        <v>0</v>
      </c>
      <c r="O67" s="169">
        <v>0</v>
      </c>
      <c r="P67" s="163"/>
      <c r="Q67" s="42">
        <v>12264.5</v>
      </c>
      <c r="R67" s="43"/>
      <c r="S67" s="49"/>
      <c r="T67" s="55" t="s">
        <v>100</v>
      </c>
    </row>
    <row r="68" spans="1:21" ht="47.25" x14ac:dyDescent="0.25">
      <c r="A68" s="37"/>
      <c r="B68" s="179" t="s">
        <v>148</v>
      </c>
      <c r="C68" s="162">
        <v>1</v>
      </c>
      <c r="D68" s="162"/>
      <c r="E68" s="182">
        <v>20538.99265</v>
      </c>
      <c r="F68" s="164"/>
      <c r="G68" s="181">
        <v>1026.9496300000001</v>
      </c>
      <c r="H68" s="163"/>
      <c r="I68" s="165">
        <v>0</v>
      </c>
      <c r="J68" s="163"/>
      <c r="K68" s="166"/>
      <c r="L68" s="165">
        <v>0</v>
      </c>
      <c r="M68" s="167">
        <v>0</v>
      </c>
      <c r="N68" s="168"/>
      <c r="O68" s="169"/>
      <c r="P68" s="163"/>
      <c r="Q68" s="182">
        <v>19512.043020000001</v>
      </c>
      <c r="R68" s="43"/>
      <c r="S68" s="49"/>
      <c r="T68" s="55" t="s">
        <v>153</v>
      </c>
    </row>
    <row r="69" spans="1:21" ht="75" x14ac:dyDescent="0.25">
      <c r="A69" s="37"/>
      <c r="B69" s="184" t="s">
        <v>149</v>
      </c>
      <c r="C69" s="162">
        <v>1</v>
      </c>
      <c r="D69" s="162"/>
      <c r="E69" s="183">
        <v>17340.44139</v>
      </c>
      <c r="F69" s="164"/>
      <c r="G69" s="183">
        <v>867.02</v>
      </c>
      <c r="H69" s="163"/>
      <c r="I69" s="165">
        <v>0</v>
      </c>
      <c r="J69" s="163"/>
      <c r="K69" s="166"/>
      <c r="L69" s="165">
        <v>0</v>
      </c>
      <c r="M69" s="167">
        <v>0</v>
      </c>
      <c r="N69" s="168"/>
      <c r="O69" s="169"/>
      <c r="P69" s="163"/>
      <c r="Q69" s="183">
        <v>16473.419320000001</v>
      </c>
      <c r="R69" s="43"/>
      <c r="S69" s="49"/>
      <c r="T69" s="55" t="s">
        <v>154</v>
      </c>
    </row>
    <row r="70" spans="1:21" ht="15.75" x14ac:dyDescent="0.25">
      <c r="A70" s="37">
        <v>58</v>
      </c>
      <c r="B70" s="85" t="s">
        <v>40</v>
      </c>
      <c r="C70" s="39"/>
      <c r="D70" s="40"/>
      <c r="E70" s="41"/>
      <c r="F70" s="18"/>
      <c r="G70" s="42"/>
      <c r="H70" s="43"/>
      <c r="I70" s="56"/>
      <c r="J70" s="43"/>
      <c r="K70" s="45"/>
      <c r="L70" s="44"/>
      <c r="M70" s="46"/>
      <c r="N70" s="47"/>
      <c r="O70" s="48"/>
      <c r="P70" s="43"/>
      <c r="Q70" s="42"/>
      <c r="R70" s="43"/>
      <c r="S70" s="49"/>
      <c r="T70" s="55"/>
    </row>
    <row r="71" spans="1:21" ht="45" x14ac:dyDescent="0.25">
      <c r="A71" s="37">
        <v>59</v>
      </c>
      <c r="B71" s="84" t="s">
        <v>101</v>
      </c>
      <c r="C71" s="39">
        <v>15</v>
      </c>
      <c r="D71" s="40"/>
      <c r="E71" s="41">
        <v>102.85</v>
      </c>
      <c r="F71" s="18"/>
      <c r="G71" s="42">
        <v>0</v>
      </c>
      <c r="H71" s="43"/>
      <c r="I71" s="56">
        <v>0</v>
      </c>
      <c r="J71" s="43"/>
      <c r="K71" s="45">
        <v>102.85</v>
      </c>
      <c r="L71" s="44">
        <v>102.85</v>
      </c>
      <c r="M71" s="46">
        <v>0</v>
      </c>
      <c r="N71" s="47">
        <v>0</v>
      </c>
      <c r="O71" s="48">
        <v>0</v>
      </c>
      <c r="P71" s="43"/>
      <c r="Q71" s="42">
        <v>0</v>
      </c>
      <c r="R71" s="43"/>
      <c r="S71" s="49"/>
      <c r="T71" s="55" t="s">
        <v>102</v>
      </c>
    </row>
    <row r="72" spans="1:21" ht="45" x14ac:dyDescent="0.25">
      <c r="A72" s="37">
        <v>60</v>
      </c>
      <c r="B72" s="29" t="s">
        <v>103</v>
      </c>
      <c r="C72" s="39">
        <v>40</v>
      </c>
      <c r="D72" s="40"/>
      <c r="E72" s="41">
        <v>330</v>
      </c>
      <c r="F72" s="18"/>
      <c r="G72" s="42">
        <v>0</v>
      </c>
      <c r="H72" s="43"/>
      <c r="I72" s="56">
        <v>0</v>
      </c>
      <c r="J72" s="43"/>
      <c r="K72" s="45">
        <v>330</v>
      </c>
      <c r="L72" s="44">
        <v>330</v>
      </c>
      <c r="M72" s="46">
        <v>0</v>
      </c>
      <c r="N72" s="47">
        <v>0</v>
      </c>
      <c r="O72" s="48">
        <v>0</v>
      </c>
      <c r="P72" s="43"/>
      <c r="Q72" s="42">
        <v>0</v>
      </c>
      <c r="R72" s="43"/>
      <c r="S72" s="49"/>
      <c r="T72" s="55" t="s">
        <v>102</v>
      </c>
    </row>
    <row r="73" spans="1:21" ht="15.75" x14ac:dyDescent="0.25">
      <c r="A73" s="86">
        <v>61</v>
      </c>
      <c r="B73" s="87" t="s">
        <v>104</v>
      </c>
      <c r="C73" s="88"/>
      <c r="D73" s="40"/>
      <c r="E73" s="60">
        <f>G73+I73+K73+Q73</f>
        <v>28663.542000000001</v>
      </c>
      <c r="F73" s="18"/>
      <c r="G73" s="42">
        <v>1203.1769999999999</v>
      </c>
      <c r="H73" s="89"/>
      <c r="I73" s="90">
        <v>0</v>
      </c>
      <c r="J73" s="43"/>
      <c r="K73" s="91">
        <v>4600</v>
      </c>
      <c r="L73" s="90">
        <v>4600</v>
      </c>
      <c r="M73" s="92">
        <v>0</v>
      </c>
      <c r="N73" s="93">
        <v>0</v>
      </c>
      <c r="O73" s="94">
        <v>0</v>
      </c>
      <c r="P73" s="43"/>
      <c r="Q73" s="42">
        <v>22860.365000000002</v>
      </c>
      <c r="R73" s="43"/>
      <c r="S73" s="95"/>
      <c r="T73" s="96"/>
    </row>
    <row r="74" spans="1:21" ht="31.5" x14ac:dyDescent="0.25">
      <c r="A74" s="37">
        <v>62</v>
      </c>
      <c r="B74" s="38" t="s">
        <v>94</v>
      </c>
      <c r="C74" s="39"/>
      <c r="D74" s="40"/>
      <c r="E74" s="41">
        <f t="shared" ref="E74:E80" si="1">G74+I74+K74+Q74</f>
        <v>0</v>
      </c>
      <c r="F74" s="18"/>
      <c r="G74" s="42"/>
      <c r="H74" s="97"/>
      <c r="I74" s="56"/>
      <c r="J74" s="43"/>
      <c r="K74" s="45">
        <f t="shared" ref="K74:K80" si="2">L74+M74+N74</f>
        <v>0</v>
      </c>
      <c r="L74" s="44"/>
      <c r="M74" s="46"/>
      <c r="N74" s="47"/>
      <c r="O74" s="48" t="e">
        <f t="shared" si="0"/>
        <v>#DIV/0!</v>
      </c>
      <c r="P74" s="43"/>
      <c r="Q74" s="42"/>
      <c r="R74" s="43"/>
      <c r="S74" s="49"/>
      <c r="T74" s="55"/>
    </row>
    <row r="75" spans="1:21" ht="105" x14ac:dyDescent="0.25">
      <c r="A75" s="37">
        <v>63</v>
      </c>
      <c r="B75" s="51" t="s">
        <v>105</v>
      </c>
      <c r="C75" s="39">
        <v>1</v>
      </c>
      <c r="D75" s="40"/>
      <c r="E75" s="41">
        <v>2750</v>
      </c>
      <c r="F75" s="18"/>
      <c r="G75" s="42">
        <v>0</v>
      </c>
      <c r="H75" s="97"/>
      <c r="I75" s="56">
        <v>0</v>
      </c>
      <c r="J75" s="43"/>
      <c r="K75" s="45">
        <v>2750</v>
      </c>
      <c r="L75" s="44">
        <v>2750</v>
      </c>
      <c r="M75" s="46">
        <v>0</v>
      </c>
      <c r="N75" s="47">
        <v>0</v>
      </c>
      <c r="O75" s="48">
        <v>0</v>
      </c>
      <c r="P75" s="43"/>
      <c r="Q75" s="42">
        <v>0</v>
      </c>
      <c r="R75" s="43"/>
      <c r="S75" s="49"/>
      <c r="T75" s="55" t="s">
        <v>106</v>
      </c>
    </row>
    <row r="76" spans="1:21" ht="60" x14ac:dyDescent="0.25">
      <c r="A76" s="37">
        <v>64</v>
      </c>
      <c r="B76" s="51" t="s">
        <v>107</v>
      </c>
      <c r="C76" s="39">
        <v>1</v>
      </c>
      <c r="D76" s="40"/>
      <c r="E76" s="41">
        <v>650</v>
      </c>
      <c r="F76" s="18"/>
      <c r="G76" s="42">
        <v>0</v>
      </c>
      <c r="H76" s="97"/>
      <c r="I76" s="56">
        <v>0</v>
      </c>
      <c r="J76" s="43"/>
      <c r="K76" s="45">
        <v>650</v>
      </c>
      <c r="L76" s="44">
        <v>650</v>
      </c>
      <c r="M76" s="46">
        <v>0</v>
      </c>
      <c r="N76" s="47">
        <v>0</v>
      </c>
      <c r="O76" s="48">
        <v>0</v>
      </c>
      <c r="P76" s="43"/>
      <c r="Q76" s="42">
        <v>0</v>
      </c>
      <c r="R76" s="43"/>
      <c r="S76" s="49"/>
      <c r="T76" s="55" t="s">
        <v>108</v>
      </c>
    </row>
    <row r="77" spans="1:21" ht="60" x14ac:dyDescent="0.25">
      <c r="A77" s="37">
        <v>65</v>
      </c>
      <c r="B77" s="51" t="s">
        <v>109</v>
      </c>
      <c r="C77" s="39">
        <v>6</v>
      </c>
      <c r="D77" s="40"/>
      <c r="E77" s="41">
        <v>1200</v>
      </c>
      <c r="F77" s="18"/>
      <c r="G77" s="42">
        <v>0</v>
      </c>
      <c r="H77" s="97"/>
      <c r="I77" s="56">
        <v>0</v>
      </c>
      <c r="J77" s="43"/>
      <c r="K77" s="45">
        <v>1200</v>
      </c>
      <c r="L77" s="44">
        <v>1200</v>
      </c>
      <c r="M77" s="46">
        <v>0</v>
      </c>
      <c r="N77" s="47">
        <v>0</v>
      </c>
      <c r="O77" s="48">
        <v>0</v>
      </c>
      <c r="P77" s="43"/>
      <c r="Q77" s="42">
        <v>0</v>
      </c>
      <c r="R77" s="43"/>
      <c r="S77" s="49"/>
      <c r="T77" s="55" t="s">
        <v>108</v>
      </c>
    </row>
    <row r="78" spans="1:21" ht="93" customHeight="1" x14ac:dyDescent="0.25">
      <c r="A78" s="37">
        <v>66</v>
      </c>
      <c r="B78" s="161" t="s">
        <v>110</v>
      </c>
      <c r="C78" s="162">
        <v>1</v>
      </c>
      <c r="D78" s="162"/>
      <c r="E78" s="41">
        <v>24063.543000000001</v>
      </c>
      <c r="F78" s="164"/>
      <c r="G78" s="42">
        <v>1203.1769999999999</v>
      </c>
      <c r="H78" s="163"/>
      <c r="I78" s="165">
        <v>0</v>
      </c>
      <c r="J78" s="163"/>
      <c r="K78" s="166">
        <v>0</v>
      </c>
      <c r="L78" s="165">
        <v>0</v>
      </c>
      <c r="M78" s="167">
        <v>0</v>
      </c>
      <c r="N78" s="168">
        <v>0</v>
      </c>
      <c r="O78" s="169">
        <v>0</v>
      </c>
      <c r="P78" s="163"/>
      <c r="Q78" s="42">
        <v>22860.365000000002</v>
      </c>
      <c r="R78" s="43"/>
      <c r="S78" s="49"/>
      <c r="T78" s="55" t="s">
        <v>111</v>
      </c>
    </row>
    <row r="79" spans="1:21" ht="15.75" x14ac:dyDescent="0.25">
      <c r="A79" s="98">
        <v>67</v>
      </c>
      <c r="B79" s="99" t="s">
        <v>112</v>
      </c>
      <c r="C79" s="100"/>
      <c r="D79" s="40"/>
      <c r="E79" s="41">
        <f>G79+I79+K79+Q79</f>
        <v>0</v>
      </c>
      <c r="F79" s="18"/>
      <c r="G79" s="42"/>
      <c r="H79" s="101"/>
      <c r="I79" s="102"/>
      <c r="J79" s="43"/>
      <c r="K79" s="103">
        <f t="shared" si="2"/>
        <v>0</v>
      </c>
      <c r="L79" s="102"/>
      <c r="M79" s="104"/>
      <c r="N79" s="105"/>
      <c r="O79" s="106">
        <v>0</v>
      </c>
      <c r="P79" s="43"/>
      <c r="Q79" s="42"/>
      <c r="R79" s="43"/>
      <c r="S79" s="107"/>
      <c r="T79" s="108"/>
      <c r="U79" s="109"/>
    </row>
    <row r="80" spans="1:21" ht="15.75" x14ac:dyDescent="0.25">
      <c r="A80" s="37">
        <v>68</v>
      </c>
      <c r="B80" s="39" t="s">
        <v>113</v>
      </c>
      <c r="C80" s="39"/>
      <c r="D80" s="40"/>
      <c r="E80" s="41">
        <f t="shared" si="1"/>
        <v>0</v>
      </c>
      <c r="F80" s="18"/>
      <c r="G80" s="42"/>
      <c r="H80" s="97"/>
      <c r="I80" s="56"/>
      <c r="J80" s="43"/>
      <c r="K80" s="45">
        <f t="shared" si="2"/>
        <v>0</v>
      </c>
      <c r="L80" s="44"/>
      <c r="M80" s="46"/>
      <c r="N80" s="47"/>
      <c r="O80" s="48">
        <v>0</v>
      </c>
      <c r="P80" s="43"/>
      <c r="Q80" s="42"/>
      <c r="R80" s="43"/>
      <c r="S80" s="110"/>
      <c r="T80" s="55"/>
      <c r="U80" s="109"/>
    </row>
    <row r="81" spans="1:21" ht="18" customHeight="1" x14ac:dyDescent="0.25">
      <c r="A81" s="111" t="s">
        <v>114</v>
      </c>
      <c r="B81" s="112" t="s">
        <v>115</v>
      </c>
      <c r="C81" s="113">
        <f>C12+C13+C14+C15+C40+C57+C58</f>
        <v>7</v>
      </c>
      <c r="D81" s="114"/>
      <c r="E81" s="41">
        <v>30228.52</v>
      </c>
      <c r="F81" s="115"/>
      <c r="G81" s="116"/>
      <c r="H81" s="117"/>
      <c r="I81" s="117"/>
      <c r="J81" s="118"/>
      <c r="K81" s="45"/>
      <c r="L81" s="117"/>
      <c r="M81" s="119"/>
      <c r="N81" s="117"/>
      <c r="O81" s="48"/>
      <c r="P81" s="118"/>
      <c r="Q81" s="120"/>
      <c r="R81" s="118"/>
      <c r="S81" s="117"/>
      <c r="T81" s="121"/>
    </row>
    <row r="82" spans="1:21" ht="18" customHeight="1" x14ac:dyDescent="0.25">
      <c r="A82" s="111" t="s">
        <v>116</v>
      </c>
      <c r="B82" s="112" t="s">
        <v>117</v>
      </c>
      <c r="C82" s="113">
        <f>C50</f>
        <v>1</v>
      </c>
      <c r="D82" s="114"/>
      <c r="E82" s="41">
        <v>5098.97</v>
      </c>
      <c r="F82" s="115"/>
      <c r="G82" s="116"/>
      <c r="H82" s="117"/>
      <c r="I82" s="117"/>
      <c r="J82" s="118"/>
      <c r="K82" s="45"/>
      <c r="L82" s="117"/>
      <c r="M82" s="119"/>
      <c r="N82" s="117"/>
      <c r="O82" s="48"/>
      <c r="P82" s="118"/>
      <c r="Q82" s="120"/>
      <c r="R82" s="118"/>
      <c r="S82" s="117"/>
      <c r="T82" s="121"/>
    </row>
    <row r="83" spans="1:21" ht="28.5" customHeight="1" x14ac:dyDescent="0.25">
      <c r="A83" s="111" t="s">
        <v>118</v>
      </c>
      <c r="B83" s="112" t="s">
        <v>119</v>
      </c>
      <c r="C83" s="113">
        <f>C21+C42+C43+C44</f>
        <v>670</v>
      </c>
      <c r="D83" s="114"/>
      <c r="E83" s="41">
        <v>0</v>
      </c>
      <c r="F83" s="115"/>
      <c r="G83" s="116"/>
      <c r="H83" s="117"/>
      <c r="I83" s="117"/>
      <c r="J83" s="118"/>
      <c r="K83" s="45"/>
      <c r="L83" s="117"/>
      <c r="M83" s="119"/>
      <c r="N83" s="117"/>
      <c r="O83" s="48"/>
      <c r="P83" s="118"/>
      <c r="Q83" s="120"/>
      <c r="R83" s="118"/>
      <c r="S83" s="117"/>
      <c r="T83" s="121"/>
    </row>
    <row r="84" spans="1:21" ht="26.25" customHeight="1" x14ac:dyDescent="0.25">
      <c r="A84" s="111" t="s">
        <v>120</v>
      </c>
      <c r="B84" s="112" t="s">
        <v>121</v>
      </c>
      <c r="C84" s="113"/>
      <c r="D84" s="114"/>
      <c r="E84" s="41">
        <v>19557.915000000001</v>
      </c>
      <c r="F84" s="115"/>
      <c r="G84" s="116"/>
      <c r="H84" s="117"/>
      <c r="I84" s="117"/>
      <c r="J84" s="118"/>
      <c r="K84" s="45"/>
      <c r="L84" s="117"/>
      <c r="M84" s="119"/>
      <c r="N84" s="117"/>
      <c r="O84" s="48"/>
      <c r="P84" s="118"/>
      <c r="Q84" s="120"/>
      <c r="R84" s="118"/>
      <c r="S84" s="117"/>
      <c r="T84" s="121"/>
    </row>
    <row r="85" spans="1:21" ht="28.5" customHeight="1" x14ac:dyDescent="0.25">
      <c r="A85" s="111" t="s">
        <v>122</v>
      </c>
      <c r="B85" s="112" t="s">
        <v>123</v>
      </c>
      <c r="C85" s="113">
        <f>C72+C71+C66</f>
        <v>97.6</v>
      </c>
      <c r="D85" s="114"/>
      <c r="E85" s="41">
        <v>15</v>
      </c>
      <c r="F85" s="115"/>
      <c r="G85" s="116"/>
      <c r="H85" s="117"/>
      <c r="I85" s="117"/>
      <c r="J85" s="118"/>
      <c r="K85" s="45"/>
      <c r="L85" s="117"/>
      <c r="M85" s="119"/>
      <c r="N85" s="117"/>
      <c r="O85" s="48"/>
      <c r="P85" s="118"/>
      <c r="Q85" s="120"/>
      <c r="R85" s="118"/>
      <c r="S85" s="117"/>
      <c r="T85" s="121"/>
    </row>
    <row r="86" spans="1:21" ht="27" customHeight="1" x14ac:dyDescent="0.25">
      <c r="A86" s="111" t="s">
        <v>124</v>
      </c>
      <c r="B86" s="112" t="s">
        <v>125</v>
      </c>
      <c r="C86" s="113"/>
      <c r="D86" s="114"/>
      <c r="E86" s="41">
        <v>0</v>
      </c>
      <c r="F86" s="115"/>
      <c r="G86" s="116"/>
      <c r="H86" s="117"/>
      <c r="I86" s="117"/>
      <c r="J86" s="118"/>
      <c r="K86" s="45"/>
      <c r="L86" s="117"/>
      <c r="M86" s="119"/>
      <c r="N86" s="117"/>
      <c r="O86" s="48"/>
      <c r="P86" s="118"/>
      <c r="Q86" s="120"/>
      <c r="R86" s="118"/>
      <c r="S86" s="117"/>
      <c r="T86" s="121"/>
    </row>
    <row r="87" spans="1:21" ht="21" customHeight="1" x14ac:dyDescent="0.25">
      <c r="A87" s="122">
        <v>75</v>
      </c>
      <c r="B87" s="123" t="s">
        <v>126</v>
      </c>
      <c r="C87" s="124"/>
      <c r="D87" s="114"/>
      <c r="E87" s="41">
        <v>0</v>
      </c>
      <c r="F87" s="115"/>
      <c r="G87" s="116"/>
      <c r="H87" s="117"/>
      <c r="I87" s="117"/>
      <c r="J87" s="118"/>
      <c r="K87" s="45"/>
      <c r="L87" s="117"/>
      <c r="M87" s="119"/>
      <c r="N87" s="117"/>
      <c r="O87" s="48"/>
      <c r="P87" s="118"/>
      <c r="Q87" s="120"/>
      <c r="R87" s="118"/>
      <c r="S87" s="117"/>
      <c r="T87" s="121"/>
      <c r="U87" s="125"/>
    </row>
    <row r="88" spans="1:21" ht="33.75" customHeight="1" x14ac:dyDescent="0.25">
      <c r="A88" s="126">
        <v>76</v>
      </c>
      <c r="B88" s="127" t="s">
        <v>127</v>
      </c>
      <c r="C88" s="127"/>
      <c r="D88" s="128"/>
      <c r="E88" s="60">
        <f>E62+E63+E73</f>
        <v>192676.37199999997</v>
      </c>
      <c r="F88" s="129"/>
      <c r="G88" s="116">
        <f>G62+G63+G73</f>
        <v>5837.8829999999998</v>
      </c>
      <c r="H88" s="130"/>
      <c r="I88" s="130">
        <f>SUM(I38:I87)</f>
        <v>0</v>
      </c>
      <c r="J88" s="118"/>
      <c r="K88" s="131">
        <f>K12+K13+K14+K15+K16+K17+K18+K19+K20+K21+K23+K25+K26+K27+K29+K30+K31+K32+K33+K34+K35+K36+K40+K42+K43+K44+K45+K46+K47+K48+K49+K50+K51+K52+K53+K54+K55+K56+K57+K58+K65+K66+K67+K71+K72+K74+K75+K76+K77+K78</f>
        <v>75918.732000000018</v>
      </c>
      <c r="L88" s="130">
        <f>L12+L13+L14+L15+L16+L17+L18+L19+L20+L21+L23+L25+L26+L27+L29+L30+L31+L32+L33+L34+L35+L36+L40+L42+L43+L44+L45+L46+L47+L48+L49+L50+L51+L52+L53+L54+L55+L56+L57+L58+L65+L66+L67+L71+L72+L75+L76+L77+L78</f>
        <v>75918.708000000028</v>
      </c>
      <c r="M88" s="132">
        <f>SUM(M38:M87)</f>
        <v>0</v>
      </c>
      <c r="N88" s="133">
        <f>SUM(N40:N87)</f>
        <v>0</v>
      </c>
      <c r="O88" s="134">
        <f t="shared" ref="O88" si="3">P88/K88*100</f>
        <v>0</v>
      </c>
      <c r="P88" s="135"/>
      <c r="Q88" s="120">
        <f>Q62+Q73</f>
        <v>62669.824999999997</v>
      </c>
      <c r="R88" s="118"/>
      <c r="S88" s="136">
        <f>SUM(S38:S87)</f>
        <v>0</v>
      </c>
      <c r="T88" s="137"/>
      <c r="U88" s="125"/>
    </row>
    <row r="89" spans="1:21" ht="15.75" x14ac:dyDescent="0.25">
      <c r="B89" s="221" t="s">
        <v>128</v>
      </c>
      <c r="C89" s="221"/>
      <c r="D89" s="221"/>
      <c r="E89" s="221"/>
      <c r="F89" s="221"/>
      <c r="G89" s="221"/>
      <c r="H89" s="221"/>
      <c r="I89" s="138"/>
      <c r="J89" s="138"/>
      <c r="K89" s="139"/>
      <c r="L89" s="138"/>
      <c r="M89" s="138"/>
      <c r="N89" s="140"/>
      <c r="O89" s="138"/>
      <c r="P89" s="138"/>
      <c r="Q89" s="141"/>
      <c r="R89" s="138"/>
    </row>
    <row r="90" spans="1:21" x14ac:dyDescent="0.25">
      <c r="B90" s="222" t="s">
        <v>129</v>
      </c>
      <c r="C90" s="222"/>
      <c r="D90" s="222"/>
      <c r="E90" s="222"/>
      <c r="F90" s="222"/>
      <c r="G90" s="222"/>
      <c r="H90" s="222"/>
    </row>
    <row r="91" spans="1:21" x14ac:dyDescent="0.25">
      <c r="B91" s="142" t="s">
        <v>130</v>
      </c>
      <c r="C91" s="143"/>
      <c r="D91" s="143"/>
      <c r="E91" s="144"/>
      <c r="F91" s="143"/>
      <c r="G91" s="144"/>
      <c r="H91" s="143"/>
    </row>
    <row r="93" spans="1:21" x14ac:dyDescent="0.25">
      <c r="A93" s="223" t="s">
        <v>131</v>
      </c>
      <c r="B93" s="223"/>
      <c r="C93" s="223"/>
      <c r="D93" s="223"/>
      <c r="E93" s="223"/>
      <c r="F93" s="223"/>
      <c r="G93" s="223"/>
      <c r="H93" s="223"/>
      <c r="I93" s="223"/>
      <c r="J93" s="223"/>
      <c r="K93" s="223"/>
      <c r="L93" s="223"/>
      <c r="M93" s="223"/>
      <c r="N93" s="223"/>
      <c r="O93" s="223"/>
      <c r="P93" s="223"/>
      <c r="Q93" s="223"/>
      <c r="R93" s="223"/>
      <c r="S93" s="223"/>
      <c r="T93" s="223"/>
    </row>
    <row r="94" spans="1:21" x14ac:dyDescent="0.25">
      <c r="A94" s="223" t="s">
        <v>132</v>
      </c>
      <c r="B94" s="223"/>
      <c r="C94" s="223"/>
      <c r="D94" s="223"/>
      <c r="E94" s="223"/>
      <c r="F94" s="223"/>
      <c r="G94" s="223"/>
      <c r="H94" s="223"/>
      <c r="I94" s="223"/>
      <c r="J94" s="223"/>
      <c r="K94" s="223"/>
      <c r="L94" s="223"/>
      <c r="M94" s="223"/>
      <c r="N94" s="223"/>
      <c r="O94" s="223"/>
      <c r="P94" s="223"/>
      <c r="Q94" s="223"/>
      <c r="R94" s="223"/>
      <c r="S94" s="223"/>
      <c r="T94" s="223"/>
    </row>
    <row r="95" spans="1:21" x14ac:dyDescent="0.25">
      <c r="A95" s="145"/>
      <c r="B95" s="145"/>
      <c r="C95" s="145"/>
      <c r="D95" s="145"/>
      <c r="E95" s="146"/>
      <c r="F95" s="147"/>
      <c r="G95" s="146"/>
      <c r="H95" s="147"/>
      <c r="I95" s="147"/>
      <c r="J95" s="147"/>
      <c r="K95" s="147"/>
      <c r="L95" s="147"/>
      <c r="M95" s="147"/>
      <c r="N95" s="147"/>
      <c r="O95" s="147"/>
      <c r="P95" s="147"/>
      <c r="Q95" s="146"/>
      <c r="R95" s="147"/>
      <c r="S95" s="147"/>
      <c r="T95" s="145"/>
      <c r="U95" s="148"/>
    </row>
    <row r="96" spans="1:21" x14ac:dyDescent="0.25">
      <c r="A96" s="210" t="s">
        <v>133</v>
      </c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</row>
    <row r="97" spans="1:20" ht="15" customHeight="1" x14ac:dyDescent="0.25">
      <c r="A97" s="224" t="s">
        <v>134</v>
      </c>
      <c r="B97" s="224"/>
      <c r="C97" s="224"/>
      <c r="D97" s="224"/>
      <c r="E97" s="224"/>
      <c r="F97" s="224"/>
      <c r="G97" s="224"/>
      <c r="H97" s="224"/>
      <c r="I97" s="224"/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</row>
    <row r="98" spans="1:20" x14ac:dyDescent="0.25">
      <c r="A98" s="223" t="s">
        <v>135</v>
      </c>
      <c r="B98" s="223"/>
      <c r="C98" s="223"/>
      <c r="D98" s="223"/>
      <c r="E98" s="223"/>
      <c r="F98" s="223"/>
      <c r="G98" s="223"/>
      <c r="H98" s="223"/>
      <c r="I98" s="223"/>
      <c r="J98" s="223"/>
      <c r="K98" s="223"/>
      <c r="L98" s="223"/>
      <c r="M98" s="223"/>
      <c r="N98" s="223"/>
      <c r="O98" s="223"/>
      <c r="P98" s="223"/>
      <c r="Q98" s="223"/>
      <c r="R98" s="223"/>
      <c r="S98" s="223"/>
      <c r="T98" s="223"/>
    </row>
    <row r="99" spans="1:20" ht="28.5" customHeight="1" x14ac:dyDescent="0.25">
      <c r="A99" s="225" t="s">
        <v>136</v>
      </c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25"/>
      <c r="O99" s="225"/>
      <c r="P99" s="225"/>
      <c r="Q99" s="225"/>
      <c r="R99" s="225"/>
      <c r="S99" s="225"/>
      <c r="T99" s="225"/>
    </row>
    <row r="100" spans="1:20" ht="19.5" customHeight="1" x14ac:dyDescent="0.25">
      <c r="A100" s="223" t="s">
        <v>137</v>
      </c>
      <c r="B100" s="223"/>
      <c r="C100" s="223"/>
      <c r="D100" s="223"/>
      <c r="E100" s="223"/>
      <c r="F100" s="223"/>
      <c r="G100" s="223"/>
      <c r="H100" s="223"/>
      <c r="I100" s="223"/>
      <c r="J100" s="223"/>
      <c r="K100" s="223"/>
      <c r="L100" s="223"/>
      <c r="M100" s="223"/>
      <c r="N100" s="223"/>
      <c r="O100" s="223"/>
      <c r="P100" s="223"/>
      <c r="Q100" s="223"/>
      <c r="R100" s="223"/>
      <c r="S100" s="223"/>
      <c r="T100" s="223"/>
    </row>
    <row r="101" spans="1:20" ht="42.75" customHeight="1" x14ac:dyDescent="0.25">
      <c r="A101" s="226"/>
      <c r="B101" s="227"/>
      <c r="C101" s="227"/>
      <c r="D101" s="227"/>
      <c r="E101" s="227"/>
      <c r="F101" s="227"/>
      <c r="G101" s="227"/>
      <c r="H101" s="227"/>
      <c r="I101" s="227"/>
      <c r="J101" s="227"/>
      <c r="K101" s="227"/>
      <c r="L101" s="227"/>
      <c r="M101" s="227"/>
      <c r="N101" s="227"/>
      <c r="O101" s="227"/>
      <c r="P101" s="227"/>
      <c r="Q101" s="227"/>
      <c r="R101" s="227"/>
      <c r="S101" s="227"/>
      <c r="T101" s="227"/>
    </row>
    <row r="102" spans="1:20" ht="30" x14ac:dyDescent="0.25">
      <c r="B102" s="149" t="s">
        <v>138</v>
      </c>
      <c r="C102" s="150" t="s">
        <v>139</v>
      </c>
      <c r="D102" s="150" t="s">
        <v>140</v>
      </c>
      <c r="E102" s="150" t="s">
        <v>141</v>
      </c>
    </row>
    <row r="103" spans="1:20" ht="25.5" x14ac:dyDescent="0.25">
      <c r="B103" s="151" t="s">
        <v>142</v>
      </c>
      <c r="C103" s="152">
        <v>20538.99265</v>
      </c>
      <c r="D103" s="152">
        <v>19512.043020000001</v>
      </c>
      <c r="E103" s="153">
        <v>1026.9496300000001</v>
      </c>
    </row>
    <row r="104" spans="1:20" ht="25.5" x14ac:dyDescent="0.25">
      <c r="B104" s="154" t="s">
        <v>143</v>
      </c>
      <c r="C104" s="155">
        <v>17340.44139</v>
      </c>
      <c r="D104" s="155">
        <v>16473.419320000001</v>
      </c>
      <c r="E104" s="155">
        <v>867.02206999999999</v>
      </c>
    </row>
    <row r="105" spans="1:20" ht="25.5" x14ac:dyDescent="0.25">
      <c r="B105" s="156" t="s">
        <v>144</v>
      </c>
      <c r="C105" s="157">
        <v>7477.7737800000004</v>
      </c>
      <c r="D105" s="158">
        <v>7103.8850899999998</v>
      </c>
      <c r="E105" s="157">
        <v>373.88869</v>
      </c>
    </row>
    <row r="106" spans="1:20" ht="63.75" x14ac:dyDescent="0.25">
      <c r="B106" s="159" t="s">
        <v>145</v>
      </c>
      <c r="C106" s="160">
        <v>5550</v>
      </c>
      <c r="D106" s="160">
        <v>5272.5</v>
      </c>
      <c r="E106" s="160">
        <v>277.5</v>
      </c>
    </row>
  </sheetData>
  <mergeCells count="31">
    <mergeCell ref="A97:T97"/>
    <mergeCell ref="A98:T98"/>
    <mergeCell ref="A99:T99"/>
    <mergeCell ref="A100:T100"/>
    <mergeCell ref="A101:T101"/>
    <mergeCell ref="A96:T96"/>
    <mergeCell ref="S4:S7"/>
    <mergeCell ref="T4:T7"/>
    <mergeCell ref="G5:J5"/>
    <mergeCell ref="K5:P5"/>
    <mergeCell ref="Q5:R5"/>
    <mergeCell ref="G6:H6"/>
    <mergeCell ref="I6:J6"/>
    <mergeCell ref="K6:K7"/>
    <mergeCell ref="L6:L7"/>
    <mergeCell ref="M6:M7"/>
    <mergeCell ref="R6:R7"/>
    <mergeCell ref="B89:H89"/>
    <mergeCell ref="B90:H90"/>
    <mergeCell ref="A93:T93"/>
    <mergeCell ref="A94:T94"/>
    <mergeCell ref="B2:R2"/>
    <mergeCell ref="A4:A7"/>
    <mergeCell ref="B4:B7"/>
    <mergeCell ref="C4:D6"/>
    <mergeCell ref="E4:F6"/>
    <mergeCell ref="G4:R4"/>
    <mergeCell ref="N6:N7"/>
    <mergeCell ref="O6:O7"/>
    <mergeCell ref="P6:P7"/>
    <mergeCell ref="Q6:Q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г. Белогорск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Туркина Светлана Викторовна</dc:creator>
  <cp:lastModifiedBy>Пользователь Windows</cp:lastModifiedBy>
  <dcterms:created xsi:type="dcterms:W3CDTF">2025-07-02T04:08:15Z</dcterms:created>
  <dcterms:modified xsi:type="dcterms:W3CDTF">2025-07-02T23:54:44Z</dcterms:modified>
</cp:coreProperties>
</file>